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Documents 2\Xcountry\Entries &amp; schedules\Old   Entries &amp; At-Large\2023\"/>
    </mc:Choice>
  </mc:AlternateContent>
  <xr:revisionPtr revIDLastSave="0" documentId="13_ncr:1_{F3605B39-72E6-4763-B979-CAC046490D8C}" xr6:coauthVersionLast="47" xr6:coauthVersionMax="47" xr10:uidLastSave="{00000000-0000-0000-0000-000000000000}"/>
  <bookViews>
    <workbookView xWindow="30900" yWindow="615" windowWidth="21600" windowHeight="11385" tabRatio="500" xr2:uid="{00000000-000D-0000-FFFF-FFFF00000000}"/>
  </bookViews>
  <sheets>
    <sheet name="Crystal" sheetId="2" r:id="rId1"/>
    <sheet name="Toro" sheetId="1" r:id="rId2"/>
    <sheet name="Pinto" sheetId="3" r:id="rId3"/>
    <sheet name="Palo Corona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" i="4" l="1"/>
  <c r="F58" i="4"/>
  <c r="E58" i="4"/>
  <c r="B58" i="4"/>
  <c r="G57" i="4"/>
  <c r="H57" i="4" s="1"/>
  <c r="G56" i="4"/>
  <c r="H56" i="4" s="1"/>
  <c r="G55" i="4"/>
  <c r="H55" i="4" s="1"/>
  <c r="H54" i="4"/>
  <c r="G54" i="4"/>
  <c r="G53" i="4"/>
  <c r="H53" i="4" s="1"/>
  <c r="H42" i="4"/>
  <c r="H43" i="4"/>
  <c r="H44" i="4"/>
  <c r="H41" i="4"/>
  <c r="F46" i="4"/>
  <c r="E46" i="4"/>
  <c r="B46" i="4"/>
  <c r="E31" i="4"/>
  <c r="E32" i="4"/>
  <c r="E33" i="4"/>
  <c r="E34" i="4"/>
  <c r="E30" i="4"/>
  <c r="E13" i="4"/>
  <c r="E14" i="4"/>
  <c r="E15" i="4"/>
  <c r="E16" i="4"/>
  <c r="E12" i="4"/>
  <c r="F24" i="4"/>
  <c r="E24" i="4"/>
  <c r="B24" i="4"/>
  <c r="G23" i="4"/>
  <c r="F6" i="4"/>
  <c r="E6" i="4"/>
  <c r="B6" i="4"/>
  <c r="G5" i="4"/>
  <c r="F246" i="3"/>
  <c r="E246" i="3"/>
  <c r="G244" i="3"/>
  <c r="G243" i="3"/>
  <c r="G58" i="4" l="1"/>
  <c r="H58" i="4" s="1"/>
  <c r="G46" i="4"/>
  <c r="H46" i="4" s="1"/>
  <c r="G6" i="4"/>
  <c r="G8" i="4" s="1"/>
  <c r="G24" i="4"/>
  <c r="G26" i="4" s="1"/>
  <c r="G246" i="3"/>
  <c r="G129" i="3"/>
  <c r="F140" i="3"/>
  <c r="E140" i="3"/>
  <c r="G138" i="3"/>
  <c r="G137" i="3"/>
  <c r="E40" i="3"/>
  <c r="F34" i="3"/>
  <c r="G33" i="3"/>
  <c r="E34" i="3"/>
  <c r="B34" i="3"/>
  <c r="E18" i="3"/>
  <c r="E19" i="3"/>
  <c r="E20" i="3"/>
  <c r="E21" i="3"/>
  <c r="E17" i="3"/>
  <c r="F11" i="3"/>
  <c r="G10" i="3"/>
  <c r="E11" i="3"/>
  <c r="B11" i="3"/>
  <c r="G140" i="3" l="1"/>
  <c r="C49" i="2" l="1"/>
  <c r="D49" i="2"/>
  <c r="E49" i="2"/>
  <c r="F49" i="2"/>
  <c r="G49" i="2"/>
  <c r="H49" i="2"/>
  <c r="I49" i="2"/>
  <c r="J49" i="2"/>
  <c r="K49" i="2"/>
  <c r="B49" i="2"/>
  <c r="K47" i="2"/>
  <c r="J47" i="2"/>
  <c r="I47" i="2"/>
  <c r="H47" i="2"/>
  <c r="G47" i="2"/>
  <c r="F47" i="2"/>
  <c r="E47" i="2"/>
  <c r="D47" i="2"/>
  <c r="C47" i="2"/>
  <c r="B47" i="2"/>
  <c r="E38" i="1"/>
  <c r="E39" i="1"/>
  <c r="E40" i="1"/>
  <c r="E41" i="1"/>
  <c r="E42" i="1"/>
  <c r="G28" i="1"/>
  <c r="G29" i="1"/>
  <c r="G30" i="1"/>
  <c r="G32" i="1"/>
  <c r="G34" i="1" s="1"/>
  <c r="G27" i="1"/>
  <c r="F32" i="1"/>
  <c r="E32" i="1"/>
  <c r="E17" i="1"/>
  <c r="E18" i="1"/>
  <c r="E19" i="1"/>
  <c r="E20" i="1"/>
  <c r="E16" i="1"/>
  <c r="F10" i="1"/>
  <c r="E10" i="1"/>
  <c r="G5" i="1"/>
  <c r="G6" i="1"/>
  <c r="G7" i="1"/>
  <c r="G8" i="1"/>
  <c r="G10" i="1" l="1"/>
  <c r="G12" i="1" s="1"/>
  <c r="F130" i="3"/>
  <c r="E130" i="3"/>
  <c r="G128" i="3"/>
  <c r="G127" i="3"/>
  <c r="F120" i="3"/>
  <c r="E120" i="3"/>
  <c r="G118" i="3"/>
  <c r="G117" i="3"/>
  <c r="F110" i="3"/>
  <c r="E110" i="3"/>
  <c r="G109" i="3"/>
  <c r="G108" i="3"/>
  <c r="G107" i="3"/>
  <c r="F236" i="3"/>
  <c r="E236" i="3"/>
  <c r="G234" i="3"/>
  <c r="G233" i="3"/>
  <c r="F226" i="3"/>
  <c r="E226" i="3"/>
  <c r="G224" i="3"/>
  <c r="G223" i="3"/>
  <c r="G204" i="3"/>
  <c r="G205" i="3"/>
  <c r="G203" i="3"/>
  <c r="F216" i="3"/>
  <c r="E216" i="3"/>
  <c r="G215" i="3"/>
  <c r="G214" i="3"/>
  <c r="G213" i="3"/>
  <c r="F206" i="3"/>
  <c r="E206" i="3"/>
  <c r="G6" i="3"/>
  <c r="G7" i="3"/>
  <c r="G8" i="3"/>
  <c r="G9" i="3"/>
  <c r="G5" i="3"/>
  <c r="G29" i="3"/>
  <c r="G30" i="3"/>
  <c r="G31" i="3"/>
  <c r="G32" i="3"/>
  <c r="G28" i="3"/>
  <c r="F118" i="1"/>
  <c r="G201" i="1"/>
  <c r="G202" i="1"/>
  <c r="G203" i="1"/>
  <c r="G204" i="1"/>
  <c r="G200" i="1"/>
  <c r="F205" i="1"/>
  <c r="G205" i="1" s="1"/>
  <c r="E205" i="1"/>
  <c r="G195" i="1"/>
  <c r="G194" i="1"/>
  <c r="G193" i="1"/>
  <c r="G192" i="1"/>
  <c r="G191" i="1"/>
  <c r="G190" i="1"/>
  <c r="G104" i="1"/>
  <c r="G105" i="1"/>
  <c r="G106" i="1"/>
  <c r="G107" i="1"/>
  <c r="G108" i="1"/>
  <c r="G103" i="1"/>
  <c r="C48" i="2"/>
  <c r="D48" i="2"/>
  <c r="E48" i="2"/>
  <c r="F48" i="2"/>
  <c r="G48" i="2"/>
  <c r="H48" i="2"/>
  <c r="I48" i="2"/>
  <c r="J48" i="2"/>
  <c r="K48" i="2"/>
  <c r="B48" i="2"/>
  <c r="G162" i="3"/>
  <c r="G216" i="3" l="1"/>
  <c r="G226" i="3"/>
  <c r="G206" i="3"/>
  <c r="G130" i="3"/>
  <c r="G120" i="3"/>
  <c r="G11" i="3"/>
  <c r="G13" i="3" s="1"/>
  <c r="G110" i="3"/>
  <c r="G34" i="3"/>
  <c r="G236" i="3"/>
  <c r="G36" i="3" l="1"/>
  <c r="E41" i="3" s="1"/>
  <c r="E42" i="3"/>
  <c r="E43" i="3" l="1"/>
  <c r="E44" i="3"/>
</calcChain>
</file>

<file path=xl/sharedStrings.xml><?xml version="1.0" encoding="utf-8"?>
<sst xmlns="http://schemas.openxmlformats.org/spreadsheetml/2006/main" count="1441" uniqueCount="588">
  <si>
    <t>Computation of Toro Individual At-Large Times For Boys</t>
  </si>
  <si>
    <t xml:space="preserve"> </t>
  </si>
  <si>
    <t>CCS</t>
  </si>
  <si>
    <t>League Meet</t>
  </si>
  <si>
    <t>Time</t>
  </si>
  <si>
    <t>Diff</t>
  </si>
  <si>
    <t>113 runners</t>
  </si>
  <si>
    <t>114 runners</t>
  </si>
  <si>
    <t>124 runners</t>
  </si>
  <si>
    <t>109 runners</t>
  </si>
  <si>
    <t>Crystal</t>
  </si>
  <si>
    <t>Toro</t>
  </si>
  <si>
    <t>At-Large</t>
  </si>
  <si>
    <t>Div 1</t>
  </si>
  <si>
    <t>Div 2</t>
  </si>
  <si>
    <t>Div 3</t>
  </si>
  <si>
    <t>Div 4</t>
  </si>
  <si>
    <t>Div 5</t>
  </si>
  <si>
    <t>Computation of Toro Individual At-Large Times For Girls</t>
  </si>
  <si>
    <t>104 runners</t>
  </si>
  <si>
    <t xml:space="preserve"> 87 runners</t>
  </si>
  <si>
    <t xml:space="preserve"> 83 runners</t>
  </si>
  <si>
    <t>110 runners</t>
  </si>
  <si>
    <t>Division 1</t>
  </si>
  <si>
    <t>23 runners</t>
  </si>
  <si>
    <t xml:space="preserve"> 15.3  per runner</t>
  </si>
  <si>
    <t>Division 2</t>
  </si>
  <si>
    <t>Division 3</t>
  </si>
  <si>
    <t>Division 4</t>
  </si>
  <si>
    <t>Division 5</t>
  </si>
  <si>
    <t xml:space="preserve"> 7 runners</t>
  </si>
  <si>
    <t xml:space="preserve">   Totals</t>
  </si>
  <si>
    <t>2007- Boys Running League at Toro &amp; CCS at Crystal</t>
  </si>
  <si>
    <t>CCS Crys</t>
  </si>
  <si>
    <t xml:space="preserve"> 27 runners</t>
  </si>
  <si>
    <t>472:54</t>
  </si>
  <si>
    <t>477:11</t>
  </si>
  <si>
    <t>257</t>
  </si>
  <si>
    <t xml:space="preserve">  9.5  per runner</t>
  </si>
  <si>
    <t xml:space="preserve"> None</t>
  </si>
  <si>
    <t xml:space="preserve"> 22 runners</t>
  </si>
  <si>
    <t>387:58</t>
  </si>
  <si>
    <t>396:56</t>
  </si>
  <si>
    <t>538</t>
  </si>
  <si>
    <t xml:space="preserve"> 24.6  per runner</t>
  </si>
  <si>
    <t xml:space="preserve"> 31 runners</t>
  </si>
  <si>
    <t>541:26</t>
  </si>
  <si>
    <t>549:36</t>
  </si>
  <si>
    <t>490</t>
  </si>
  <si>
    <t xml:space="preserve"> 15.8  per runner</t>
  </si>
  <si>
    <t xml:space="preserve"> 33 runners</t>
  </si>
  <si>
    <t>632:35</t>
  </si>
  <si>
    <t>645:09</t>
  </si>
  <si>
    <t>754</t>
  </si>
  <si>
    <t xml:space="preserve"> 22.9  per runner</t>
  </si>
  <si>
    <t>2034:53</t>
  </si>
  <si>
    <t>2068:52</t>
  </si>
  <si>
    <t>2039</t>
  </si>
  <si>
    <t xml:space="preserve"> 18.0  per runner</t>
  </si>
  <si>
    <t>2009- Boys Running League at Toro &amp; CCS at Crystal</t>
  </si>
  <si>
    <t xml:space="preserve"> 38 runners</t>
  </si>
  <si>
    <t>648:36</t>
  </si>
  <si>
    <t>668:50</t>
  </si>
  <si>
    <t>1214</t>
  </si>
  <si>
    <t xml:space="preserve"> 31.9  per runner</t>
  </si>
  <si>
    <t xml:space="preserve">  7 runners</t>
  </si>
  <si>
    <t>135:54</t>
  </si>
  <si>
    <t>137:34</t>
  </si>
  <si>
    <t>100</t>
  </si>
  <si>
    <t xml:space="preserve"> 14.3  per runner</t>
  </si>
  <si>
    <t xml:space="preserve"> 16 runners</t>
  </si>
  <si>
    <t>281:13</t>
  </si>
  <si>
    <t>291:02</t>
  </si>
  <si>
    <t>589</t>
  </si>
  <si>
    <t xml:space="preserve"> 36.8  per runner</t>
  </si>
  <si>
    <t xml:space="preserve"> 30 runners</t>
  </si>
  <si>
    <t>519:09</t>
  </si>
  <si>
    <t>528:02</t>
  </si>
  <si>
    <t>533</t>
  </si>
  <si>
    <t xml:space="preserve"> 17.8  per runner</t>
  </si>
  <si>
    <t xml:space="preserve"> 23 runners</t>
  </si>
  <si>
    <t>424:21</t>
  </si>
  <si>
    <t>428:19</t>
  </si>
  <si>
    <t>238</t>
  </si>
  <si>
    <t xml:space="preserve"> 10.3  per runner</t>
  </si>
  <si>
    <t>2009:13</t>
  </si>
  <si>
    <t>2053:47</t>
  </si>
  <si>
    <t>2674</t>
  </si>
  <si>
    <t xml:space="preserve"> 23.5  per runner</t>
  </si>
  <si>
    <t>2011- Boys Running League at Toro &amp; CCS at Crystal</t>
  </si>
  <si>
    <t xml:space="preserve"> 28 runners</t>
  </si>
  <si>
    <t xml:space="preserve">  2.0  per runner</t>
  </si>
  <si>
    <t xml:space="preserve"> 13.5  per runner</t>
  </si>
  <si>
    <t xml:space="preserve"> 46 runners</t>
  </si>
  <si>
    <t xml:space="preserve"> 19.2  per runner</t>
  </si>
  <si>
    <t xml:space="preserve"> 27.8  per runner</t>
  </si>
  <si>
    <t>2242:53</t>
  </si>
  <si>
    <t>2283:40</t>
  </si>
  <si>
    <t>2447</t>
  </si>
  <si>
    <t xml:space="preserve"> 19.8  per runner</t>
  </si>
  <si>
    <t>2013- Boys Running League at Toro &amp; CCS at Crystal</t>
  </si>
  <si>
    <t xml:space="preserve"> 18.1  per runner</t>
  </si>
  <si>
    <t xml:space="preserve">  6 runners</t>
  </si>
  <si>
    <t xml:space="preserve"> 14.7  per runner</t>
  </si>
  <si>
    <t>( 3.8) per runner</t>
  </si>
  <si>
    <t xml:space="preserve">  9.9  per runner</t>
  </si>
  <si>
    <t xml:space="preserve"> 24 runners</t>
  </si>
  <si>
    <t xml:space="preserve"> 23.8  per runner</t>
  </si>
  <si>
    <t xml:space="preserve"> 12.1  per runner</t>
  </si>
  <si>
    <t xml:space="preserve"> 13 runners</t>
  </si>
  <si>
    <t xml:space="preserve"> 12.3  per runner</t>
  </si>
  <si>
    <t>2007- Girls Running League at Toro &amp; CCS at Crystal</t>
  </si>
  <si>
    <t xml:space="preserve"> 25 runners</t>
  </si>
  <si>
    <t>517:32</t>
  </si>
  <si>
    <t>525:14</t>
  </si>
  <si>
    <t>462</t>
  </si>
  <si>
    <t xml:space="preserve"> 18.5  per runner</t>
  </si>
  <si>
    <t>None</t>
  </si>
  <si>
    <t>509:22</t>
  </si>
  <si>
    <t>514:06</t>
  </si>
  <si>
    <t>284</t>
  </si>
  <si>
    <t>667:59</t>
  </si>
  <si>
    <t>673:25</t>
  </si>
  <si>
    <t>326</t>
  </si>
  <si>
    <t xml:space="preserve"> 10.9  per runner</t>
  </si>
  <si>
    <t xml:space="preserve">  9 runners</t>
  </si>
  <si>
    <t>210:01</t>
  </si>
  <si>
    <t>213:43</t>
  </si>
  <si>
    <t>222</t>
  </si>
  <si>
    <t xml:space="preserve"> 24.7  per runner</t>
  </si>
  <si>
    <t>1904:54</t>
  </si>
  <si>
    <t>1926:28</t>
  </si>
  <si>
    <t>1294</t>
  </si>
  <si>
    <t xml:space="preserve"> 14.9  per runner</t>
  </si>
  <si>
    <t>2009- Girls Running League at Toro &amp; CCS at Crystal</t>
  </si>
  <si>
    <t xml:space="preserve"> 35.3   per runner</t>
  </si>
  <si>
    <t xml:space="preserve">  4 runners</t>
  </si>
  <si>
    <t>261.8   per runner</t>
  </si>
  <si>
    <t xml:space="preserve">  8.7   per runner</t>
  </si>
  <si>
    <t xml:space="preserve"> 26 runners</t>
  </si>
  <si>
    <t xml:space="preserve"> 29.8   per runner</t>
  </si>
  <si>
    <t>&lt;31.4&gt;  per runner</t>
  </si>
  <si>
    <t xml:space="preserve"> 28.9   per runner</t>
  </si>
  <si>
    <t>2011- Girls Running League at Toro &amp; CCS at Crystal</t>
  </si>
  <si>
    <t xml:space="preserve"> 21 runners</t>
  </si>
  <si>
    <t xml:space="preserve">  4.4  per runner</t>
  </si>
  <si>
    <t xml:space="preserve"> 17 runners</t>
  </si>
  <si>
    <t xml:space="preserve"> 13.1  per runner</t>
  </si>
  <si>
    <t xml:space="preserve"> 46.8  per runner</t>
  </si>
  <si>
    <t xml:space="preserve">  6.9  per runner</t>
  </si>
  <si>
    <t>2388:47</t>
  </si>
  <si>
    <t>2417:41</t>
  </si>
  <si>
    <t>1734</t>
  </si>
  <si>
    <t xml:space="preserve"> 16.7  per runner</t>
  </si>
  <si>
    <t>2013- Girls Running League at Toro &amp; CCS at Crystal</t>
  </si>
  <si>
    <t xml:space="preserve"> 29.2  per runner</t>
  </si>
  <si>
    <t>&lt;10.5&gt; per runner</t>
  </si>
  <si>
    <t xml:space="preserve"> 19 runners</t>
  </si>
  <si>
    <t xml:space="preserve"> 18.2  per runner</t>
  </si>
  <si>
    <t xml:space="preserve"> 47 runners</t>
  </si>
  <si>
    <t xml:space="preserve">  1.0  per runner</t>
  </si>
  <si>
    <t>2474:56</t>
  </si>
  <si>
    <t>2498:03</t>
  </si>
  <si>
    <t>1387</t>
  </si>
  <si>
    <t xml:space="preserve"> 12.6  per runner</t>
  </si>
  <si>
    <t>2015- Girls Running League at Toro &amp; CCS at Crystal</t>
  </si>
  <si>
    <t>2015- Boys Running League at Toro &amp; CCS at Crystal</t>
  </si>
  <si>
    <t>Boys</t>
  </si>
  <si>
    <t>1999</t>
  </si>
  <si>
    <t>2000</t>
  </si>
  <si>
    <t>2003</t>
  </si>
  <si>
    <t>2005</t>
  </si>
  <si>
    <t>2007</t>
  </si>
  <si>
    <t>2009</t>
  </si>
  <si>
    <t>2011</t>
  </si>
  <si>
    <t>2013</t>
  </si>
  <si>
    <t>2015</t>
  </si>
  <si>
    <t>Total</t>
  </si>
  <si>
    <t>Average</t>
  </si>
  <si>
    <t>42nd-17:18</t>
  </si>
  <si>
    <t>36th-17:38</t>
  </si>
  <si>
    <t>42nd-17:53</t>
  </si>
  <si>
    <t>59th-17:26</t>
  </si>
  <si>
    <t>43rd-17:20</t>
  </si>
  <si>
    <t>59th-17:27</t>
  </si>
  <si>
    <t>55th-17:23</t>
  </si>
  <si>
    <t>62nd-17:03</t>
  </si>
  <si>
    <t>61st-17:03</t>
  </si>
  <si>
    <t>56th-17:11</t>
  </si>
  <si>
    <t>65th-17:32</t>
  </si>
  <si>
    <t>17:24</t>
  </si>
  <si>
    <t>47th-17:36</t>
  </si>
  <si>
    <t>57th-17:32</t>
  </si>
  <si>
    <t>47th-17:58</t>
  </si>
  <si>
    <t>61st-17:38</t>
  </si>
  <si>
    <t>51st-18:05</t>
  </si>
  <si>
    <t>58th-17:54</t>
  </si>
  <si>
    <t>56th-17:32</t>
  </si>
  <si>
    <t>57th-17:05</t>
  </si>
  <si>
    <t>56th-17:02</t>
  </si>
  <si>
    <t>60th-17:04</t>
  </si>
  <si>
    <t>62nd-17:07</t>
  </si>
  <si>
    <t>58th-17:16</t>
  </si>
  <si>
    <t>17:29</t>
  </si>
  <si>
    <t>57th-17:39</t>
  </si>
  <si>
    <t>49th-17:29</t>
  </si>
  <si>
    <t>49th-17:52</t>
  </si>
  <si>
    <t>40th-17:16</t>
  </si>
  <si>
    <t>48th-17:20</t>
  </si>
  <si>
    <t>58th-18:10</t>
  </si>
  <si>
    <t>41st-17:24</t>
  </si>
  <si>
    <t>60th-17:14</t>
  </si>
  <si>
    <t>47th-17:30</t>
  </si>
  <si>
    <t>47th-17:43</t>
  </si>
  <si>
    <t>44th-17:44</t>
  </si>
  <si>
    <t>50th-17:44</t>
  </si>
  <si>
    <t>17:35</t>
  </si>
  <si>
    <t>35th-17:45</t>
  </si>
  <si>
    <t>38th-17:58</t>
  </si>
  <si>
    <t>42nd-18:23</t>
  </si>
  <si>
    <t>41st-18:03</t>
  </si>
  <si>
    <t>40th-17:54</t>
  </si>
  <si>
    <t>34th-17:49</t>
  </si>
  <si>
    <t>40th-17:36</t>
  </si>
  <si>
    <t>41st-17:51</t>
  </si>
  <si>
    <t>43rd-17:45</t>
  </si>
  <si>
    <t>52nd-17:59</t>
  </si>
  <si>
    <t>44th-17:41</t>
  </si>
  <si>
    <t>17:50</t>
  </si>
  <si>
    <t>19th-18:51</t>
  </si>
  <si>
    <t>21st-19:57</t>
  </si>
  <si>
    <t>33rd-19:22</t>
  </si>
  <si>
    <t>29th-19:35</t>
  </si>
  <si>
    <t>25th-19:05</t>
  </si>
  <si>
    <t>24th-18:56</t>
  </si>
  <si>
    <t>24th-18:53</t>
  </si>
  <si>
    <t>34th-18:51</t>
  </si>
  <si>
    <t>31st-19:02</t>
  </si>
  <si>
    <t>27th-18:30</t>
  </si>
  <si>
    <t>34th-19:05</t>
  </si>
  <si>
    <t>48th-19:22</t>
  </si>
  <si>
    <t>19:07</t>
  </si>
  <si>
    <t>Girls</t>
  </si>
  <si>
    <t>2001</t>
  </si>
  <si>
    <t>42nd-21:37</t>
  </si>
  <si>
    <t>36th-21:25</t>
  </si>
  <si>
    <t>44th-22:37</t>
  </si>
  <si>
    <t>34th-22:46</t>
  </si>
  <si>
    <t>48th-21:34</t>
  </si>
  <si>
    <t>48th-21:31</t>
  </si>
  <si>
    <t>61st-21:46</t>
  </si>
  <si>
    <t>50th-21:17</t>
  </si>
  <si>
    <t>47th-20:48</t>
  </si>
  <si>
    <t>60th-21:02</t>
  </si>
  <si>
    <t>72nd-21:12</t>
  </si>
  <si>
    <t>68th-21:11</t>
  </si>
  <si>
    <t>21:34</t>
  </si>
  <si>
    <t>43rd-22:05</t>
  </si>
  <si>
    <t>43rd-21:49</t>
  </si>
  <si>
    <t>36th-21:57</t>
  </si>
  <si>
    <t>56th-21:26</t>
  </si>
  <si>
    <t>38th-21:35</t>
  </si>
  <si>
    <t>51st-21:55</t>
  </si>
  <si>
    <t>54th-20:58</t>
  </si>
  <si>
    <t>49th-20:19</t>
  </si>
  <si>
    <t>59th-20:49</t>
  </si>
  <si>
    <t>56th-20:59</t>
  </si>
  <si>
    <t>49th-20:39</t>
  </si>
  <si>
    <t>58th-20:54</t>
  </si>
  <si>
    <t>21:17</t>
  </si>
  <si>
    <t>42nd-21:36</t>
  </si>
  <si>
    <t>41st-22:07</t>
  </si>
  <si>
    <t>43rd-21:56</t>
  </si>
  <si>
    <t>42nd-22:10</t>
  </si>
  <si>
    <t>52nd-21:09</t>
  </si>
  <si>
    <t>44th-21:37</t>
  </si>
  <si>
    <t>52nd-21:15</t>
  </si>
  <si>
    <t>60th-21:23</t>
  </si>
  <si>
    <t>50th-21:24</t>
  </si>
  <si>
    <t>48th-21:18</t>
  </si>
  <si>
    <t>38th-21:38</t>
  </si>
  <si>
    <t>40th-21:44</t>
  </si>
  <si>
    <t>21:36</t>
  </si>
  <si>
    <t>36th-22:29</t>
  </si>
  <si>
    <t>45th-22:24</t>
  </si>
  <si>
    <t>51st-23:23</t>
  </si>
  <si>
    <t>39th-23:09</t>
  </si>
  <si>
    <t>37th-23:03</t>
  </si>
  <si>
    <t>45th-22:06</t>
  </si>
  <si>
    <t>49th-22:12</t>
  </si>
  <si>
    <t>49th-21:42</t>
  </si>
  <si>
    <t>48th-21:26</t>
  </si>
  <si>
    <t>40th-21:20</t>
  </si>
  <si>
    <t>53rd-21:30</t>
  </si>
  <si>
    <t>54th-21:42</t>
  </si>
  <si>
    <t>22:12</t>
  </si>
  <si>
    <t>14th-23:32</t>
  </si>
  <si>
    <t>14th-22:53</t>
  </si>
  <si>
    <t>19th-24:39</t>
  </si>
  <si>
    <t>20th-22:46</t>
  </si>
  <si>
    <t>14th-22:29</t>
  </si>
  <si>
    <t>16th-22:55</t>
  </si>
  <si>
    <t>21st-22:37</t>
  </si>
  <si>
    <t>19th-22:32</t>
  </si>
  <si>
    <t>21st-23:25</t>
  </si>
  <si>
    <t>31st-24:03</t>
  </si>
  <si>
    <t>22nd-23:32</t>
  </si>
  <si>
    <t>36th-23:11</t>
  </si>
  <si>
    <t>23:13</t>
  </si>
  <si>
    <t>133 runners</t>
  </si>
  <si>
    <t xml:space="preserve"> 25.4  per runner</t>
  </si>
  <si>
    <t>(15.8) per runner</t>
  </si>
  <si>
    <t xml:space="preserve"> 11.3  per runner</t>
  </si>
  <si>
    <t xml:space="preserve"> 34 runners</t>
  </si>
  <si>
    <t xml:space="preserve">  0.9  per runner</t>
  </si>
  <si>
    <t xml:space="preserve"> 44.4  per runner</t>
  </si>
  <si>
    <t xml:space="preserve">  1 runner</t>
  </si>
  <si>
    <t xml:space="preserve"> 35.0  per runner</t>
  </si>
  <si>
    <t xml:space="preserve"> 15 runners</t>
  </si>
  <si>
    <t xml:space="preserve"> 33.1  per runner</t>
  </si>
  <si>
    <t xml:space="preserve"> 16.1  per runner</t>
  </si>
  <si>
    <t>101 runners</t>
  </si>
  <si>
    <t>2228:57</t>
  </si>
  <si>
    <t>2272:47</t>
  </si>
  <si>
    <t>2630</t>
  </si>
  <si>
    <t xml:space="preserve"> 26.0  per runner</t>
  </si>
  <si>
    <t xml:space="preserve">Ave Diff (10515/593) </t>
  </si>
  <si>
    <t xml:space="preserve">Ave Diff (9443/485) </t>
  </si>
  <si>
    <t>Computation of Pinto Individual At-Large Times For Boys</t>
  </si>
  <si>
    <t>Pinto</t>
  </si>
  <si>
    <t>Computation of Pinto Individual At-Large Times For Girls</t>
  </si>
  <si>
    <t xml:space="preserve"> 6 runners</t>
  </si>
  <si>
    <t>&lt;31.8&gt; per runner</t>
  </si>
  <si>
    <t xml:space="preserve"> 9 runners</t>
  </si>
  <si>
    <t>&lt;36.6&gt; per runner</t>
  </si>
  <si>
    <t xml:space="preserve"> 5 runners</t>
  </si>
  <si>
    <t>34 runners</t>
  </si>
  <si>
    <t>2007- Boys Running League at Pinto &amp; CCS at Crystal</t>
  </si>
  <si>
    <t>114:44</t>
  </si>
  <si>
    <t>112:12</t>
  </si>
  <si>
    <t>(152)</t>
  </si>
  <si>
    <t>&lt;21.7&gt; per runner</t>
  </si>
  <si>
    <t>17 runners</t>
  </si>
  <si>
    <t>297:43</t>
  </si>
  <si>
    <t>291:29</t>
  </si>
  <si>
    <t>&lt;22.0&gt; per runner</t>
  </si>
  <si>
    <t>96:09</t>
  </si>
  <si>
    <t xml:space="preserve"> 97:38</t>
  </si>
  <si>
    <t xml:space="preserve"> 89</t>
  </si>
  <si>
    <t>29 runners</t>
  </si>
  <si>
    <t>508:36</t>
  </si>
  <si>
    <t>501:19</t>
  </si>
  <si>
    <t>&lt;15.1&gt; per runner</t>
  </si>
  <si>
    <t>2009- Boys Running League at Pinto &amp; CCS at Crystal</t>
  </si>
  <si>
    <t>&lt;27.7&gt; per runner</t>
  </si>
  <si>
    <t>24 runners</t>
  </si>
  <si>
    <t>&lt;37.2&gt; per runner</t>
  </si>
  <si>
    <t>&lt;56.7&gt; per runner</t>
  </si>
  <si>
    <t>38 runners</t>
  </si>
  <si>
    <t>&lt;39.0&gt; per runner</t>
  </si>
  <si>
    <t>2011- Boys Running League at Pinto &amp; CCS at Crystal</t>
  </si>
  <si>
    <t>&lt;30.0&gt; per runner</t>
  </si>
  <si>
    <t>21 runners</t>
  </si>
  <si>
    <t>&lt;29.6&gt; per runner</t>
  </si>
  <si>
    <t>&lt;46.6&gt; per runner</t>
  </si>
  <si>
    <t>37 runners</t>
  </si>
  <si>
    <t>&lt;32.9&gt; per runner</t>
  </si>
  <si>
    <t>2013- Boys Running League at Pinto &amp; CCS at Crystal</t>
  </si>
  <si>
    <t>&lt;32.7&gt; per runner</t>
  </si>
  <si>
    <t xml:space="preserve"> 3 runners</t>
  </si>
  <si>
    <t xml:space="preserve">  8.3  per runner</t>
  </si>
  <si>
    <t>33 runners</t>
  </si>
  <si>
    <t>2005- Girls Running League at Pinto &amp; CCS at Crystal</t>
  </si>
  <si>
    <t xml:space="preserve"> 71:59</t>
  </si>
  <si>
    <t xml:space="preserve"> 67:02</t>
  </si>
  <si>
    <t>&lt;99.0&gt; per runner</t>
  </si>
  <si>
    <t>135:55</t>
  </si>
  <si>
    <t>129:56</t>
  </si>
  <si>
    <t>&lt;51.3&gt; per runner</t>
  </si>
  <si>
    <t>14 runners</t>
  </si>
  <si>
    <t>299:31</t>
  </si>
  <si>
    <t>284:17</t>
  </si>
  <si>
    <t>&lt;65.3&gt; per runner</t>
  </si>
  <si>
    <t>10 runners</t>
  </si>
  <si>
    <t>200:14</t>
  </si>
  <si>
    <t>194:19</t>
  </si>
  <si>
    <t>&lt;35.5&gt; per runner</t>
  </si>
  <si>
    <t xml:space="preserve"> 2 runners</t>
  </si>
  <si>
    <t xml:space="preserve"> 44:18</t>
  </si>
  <si>
    <t xml:space="preserve"> 42:35</t>
  </si>
  <si>
    <t>&lt;51.5&gt; per runner</t>
  </si>
  <si>
    <t>36 runners</t>
  </si>
  <si>
    <t>751:57</t>
  </si>
  <si>
    <t>718:09</t>
  </si>
  <si>
    <t>&lt;56.3&gt; per runner</t>
  </si>
  <si>
    <t>2007- Girls Running League at Pinto &amp; CCS at Crystal</t>
  </si>
  <si>
    <t>137:29</t>
  </si>
  <si>
    <t>134:51</t>
  </si>
  <si>
    <t>&lt;22.6&gt; per runner</t>
  </si>
  <si>
    <t>16 runners</t>
  </si>
  <si>
    <t>329:41</t>
  </si>
  <si>
    <t>320:07</t>
  </si>
  <si>
    <t>&lt;35.8&gt; per runner</t>
  </si>
  <si>
    <t>467:10</t>
  </si>
  <si>
    <t>454:58</t>
  </si>
  <si>
    <t>2009- Girls Running League at Pinto &amp; CCS at Crystal</t>
  </si>
  <si>
    <t>&lt;66.7&gt; per runner</t>
  </si>
  <si>
    <t>27 runners</t>
  </si>
  <si>
    <t>&lt;53.6&gt; per runner</t>
  </si>
  <si>
    <t>&lt;91.8&gt;  per runner</t>
  </si>
  <si>
    <t>&lt;60.7&gt; per runner</t>
  </si>
  <si>
    <t>2011- Girls Running League at Pinto &amp; CCS at Crystal</t>
  </si>
  <si>
    <t>11 runners</t>
  </si>
  <si>
    <t>&lt;22.7&gt; per runner</t>
  </si>
  <si>
    <t>&lt;54.9&gt; per runner</t>
  </si>
  <si>
    <t xml:space="preserve"> 4 runners</t>
  </si>
  <si>
    <t>32 runners</t>
  </si>
  <si>
    <t>&lt;37.8&gt; per runner</t>
  </si>
  <si>
    <t>2013- Girls Running League at Pinto &amp; CCS at Crystal</t>
  </si>
  <si>
    <t>15 runners</t>
  </si>
  <si>
    <t>&lt;37.7&gt; per runner</t>
  </si>
  <si>
    <t>&lt;33.8&gt; per runner</t>
  </si>
  <si>
    <t xml:space="preserve"> 53.7  per runner</t>
  </si>
  <si>
    <t>&lt;27.4&gt; per runner</t>
  </si>
  <si>
    <t>2015- Boys Running League at Pinto &amp; CCS at Crystal</t>
  </si>
  <si>
    <t xml:space="preserve"> &lt;55.6&gt;  per runner</t>
  </si>
  <si>
    <t xml:space="preserve"> &lt;35.4&gt;  per runner</t>
  </si>
  <si>
    <t>&lt;178.4&gt; per runner</t>
  </si>
  <si>
    <t>30 runners</t>
  </si>
  <si>
    <t xml:space="preserve"> &lt;73.5&gt; per runner</t>
  </si>
  <si>
    <t>2015- Girls Running League at Pinto &amp; CCS at Crystal</t>
  </si>
  <si>
    <t>18 runners</t>
  </si>
  <si>
    <t>2016</t>
  </si>
  <si>
    <t>2019</t>
  </si>
  <si>
    <t>2021</t>
  </si>
  <si>
    <t>D1</t>
  </si>
  <si>
    <t>D2</t>
  </si>
  <si>
    <t>D3</t>
  </si>
  <si>
    <t>D4</t>
  </si>
  <si>
    <t>D5</t>
  </si>
  <si>
    <t>70th-17:22</t>
  </si>
  <si>
    <t>70th-21:34</t>
  </si>
  <si>
    <t>50th-17:33</t>
  </si>
  <si>
    <t>58th-21:11</t>
  </si>
  <si>
    <t>45th-17:37</t>
  </si>
  <si>
    <t>44th-21:35</t>
  </si>
  <si>
    <t>51st-17:36</t>
  </si>
  <si>
    <t>46th-21:53</t>
  </si>
  <si>
    <t>45th-18:53</t>
  </si>
  <si>
    <t>41st-23:50</t>
  </si>
  <si>
    <t>67th-20;45</t>
  </si>
  <si>
    <t>66th-17:18</t>
  </si>
  <si>
    <t>56th-17:35</t>
  </si>
  <si>
    <t>41st-22:06</t>
  </si>
  <si>
    <t>55th-21:21</t>
  </si>
  <si>
    <t>38th-17:46</t>
  </si>
  <si>
    <t>48th-22:49</t>
  </si>
  <si>
    <t>58th-17:55</t>
  </si>
  <si>
    <t>25th-22:33</t>
  </si>
  <si>
    <t>34th-18:08</t>
  </si>
  <si>
    <t>34th-18:56</t>
  </si>
  <si>
    <t>31st-23:38</t>
  </si>
  <si>
    <t>72nd-17:50</t>
  </si>
  <si>
    <t>59th-21:17</t>
  </si>
  <si>
    <t>54th-17:38</t>
  </si>
  <si>
    <t>55th-21:46</t>
  </si>
  <si>
    <t>48th-18:19</t>
  </si>
  <si>
    <t>34th-22:18</t>
  </si>
  <si>
    <t>46th-18:29</t>
  </si>
  <si>
    <t>34th-22:26</t>
  </si>
  <si>
    <t>2019- Boys Running League at Toro &amp; CCS at Crystal</t>
  </si>
  <si>
    <t>2021- Boys Running League at Toro &amp; CCS at Crystal</t>
  </si>
  <si>
    <t>0.32 per runner</t>
  </si>
  <si>
    <t>7 runners</t>
  </si>
  <si>
    <t>0.28 per runner</t>
  </si>
  <si>
    <t>12 runners</t>
  </si>
  <si>
    <t>0:45 per runner</t>
  </si>
  <si>
    <t>28 runners</t>
  </si>
  <si>
    <t>0:35 per runner</t>
  </si>
  <si>
    <t>102 runners</t>
  </si>
  <si>
    <t>0:19 per runner</t>
  </si>
  <si>
    <t>2019- Girls Running League at Toro &amp; CCS at Crystal</t>
  </si>
  <si>
    <t>2021- Girls Running League at Toro &amp; CCS at Crystal</t>
  </si>
  <si>
    <t>31 runners</t>
  </si>
  <si>
    <t>13 runners</t>
  </si>
  <si>
    <t>77 runners</t>
  </si>
  <si>
    <t>0.53 per runner</t>
  </si>
  <si>
    <t>0.51 per runner</t>
  </si>
  <si>
    <t>0:34 per runner</t>
  </si>
  <si>
    <t>1:05 per runner</t>
  </si>
  <si>
    <t>0:26 per runner</t>
  </si>
  <si>
    <t>19 runners</t>
  </si>
  <si>
    <t xml:space="preserve">73 runners </t>
  </si>
  <si>
    <t>8 runners</t>
  </si>
  <si>
    <t>&lt;0:50&gt; per runner</t>
  </si>
  <si>
    <t>&lt;0:46&gt; per runner</t>
  </si>
  <si>
    <t>&lt;0:51&gt; per runner</t>
  </si>
  <si>
    <t>&lt;0:31&gt; per runner</t>
  </si>
  <si>
    <t>&lt;0:29&gt; per runner</t>
  </si>
  <si>
    <t>0:24 per runner</t>
  </si>
  <si>
    <t>22 runners</t>
  </si>
  <si>
    <t>20 runners</t>
  </si>
  <si>
    <t>99 runners</t>
  </si>
  <si>
    <t>(14:50)</t>
  </si>
  <si>
    <t>(4:53)</t>
  </si>
  <si>
    <t>(11:42)</t>
  </si>
  <si>
    <t>(9:03)</t>
  </si>
  <si>
    <t>(0:58)</t>
  </si>
  <si>
    <t>(41:26)</t>
  </si>
  <si>
    <t>&lt;0.28&gt; per runner</t>
  </si>
  <si>
    <t>&lt;0.36&gt; per runner</t>
  </si>
  <si>
    <t>&lt;0.31&gt; per runner</t>
  </si>
  <si>
    <t>&lt;0.02&gt; per runner</t>
  </si>
  <si>
    <t>&lt;0.30&gt; per runner</t>
  </si>
  <si>
    <t>2016- Girls Running League at Pinto &amp; CCS at Crystal</t>
  </si>
  <si>
    <t>2019- Girls Running League at Pinto &amp; CCS at Crystal</t>
  </si>
  <si>
    <t>2021- Girls Running League at Pinto &amp; CCS at Crystal</t>
  </si>
  <si>
    <t>5 runners</t>
  </si>
  <si>
    <t>36  runners</t>
  </si>
  <si>
    <t>&lt;0:18&gt; per runner</t>
  </si>
  <si>
    <t>&lt;0:08&gt; per runner</t>
  </si>
  <si>
    <t>&lt;0:17&gt; per runner</t>
  </si>
  <si>
    <t>&lt;0:58&gt; per runner</t>
  </si>
  <si>
    <t>&lt;1:05&gt; per runner</t>
  </si>
  <si>
    <t>&lt;0:48&gt; per runner</t>
  </si>
  <si>
    <t>&lt;1:14&gt; per runner</t>
  </si>
  <si>
    <t>&lt;1:24&gt; per runner</t>
  </si>
  <si>
    <t>&lt;1:34&gt; per runner</t>
  </si>
  <si>
    <t>&lt;1:28&gt; per runner</t>
  </si>
  <si>
    <t>19  runners</t>
  </si>
  <si>
    <t>&lt;1:07&gt; per runner</t>
  </si>
  <si>
    <t>&lt;0:24&gt; per runner</t>
  </si>
  <si>
    <t>&lt;1:02&gt; per runner</t>
  </si>
  <si>
    <t>2016- Boys Running League at Pinto &amp; CCS at Crystal</t>
  </si>
  <si>
    <t>2019- Boys Running League at Pinto &amp; CCS at Crystal</t>
  </si>
  <si>
    <t>2021- Boys Running League at Pinto &amp; CCS at Crystal</t>
  </si>
  <si>
    <t>6 runners</t>
  </si>
  <si>
    <t>26  runners</t>
  </si>
  <si>
    <t>&lt;0:01&gt; per runner</t>
  </si>
  <si>
    <t>&lt;0:00&gt; per runner</t>
  </si>
  <si>
    <t>&lt;0:14&gt; per runner</t>
  </si>
  <si>
    <t>9 runners</t>
  </si>
  <si>
    <t>&lt;0:53&gt; per runner</t>
  </si>
  <si>
    <t>&lt;0:52&gt; per runner</t>
  </si>
  <si>
    <t>&lt;0:33&gt; per runner</t>
  </si>
  <si>
    <t>&lt;0:44&gt; per runner</t>
  </si>
  <si>
    <t>&lt;41:26)</t>
  </si>
  <si>
    <t>552 runners</t>
  </si>
  <si>
    <t>475 runners</t>
  </si>
  <si>
    <t>&lt;41:26&gt;</t>
  </si>
  <si>
    <t>The 2023 at-large standards are equal to the median time average for 97-22</t>
  </si>
  <si>
    <t>2022</t>
  </si>
  <si>
    <t>51st-22:11</t>
  </si>
  <si>
    <t>52nd-17:58</t>
  </si>
  <si>
    <t>36th-22:35</t>
  </si>
  <si>
    <t>54th-18:59</t>
  </si>
  <si>
    <t>36th-21:17</t>
  </si>
  <si>
    <t>43rd-17:37</t>
  </si>
  <si>
    <t>58th-21:41</t>
  </si>
  <si>
    <t>64th-17:26</t>
  </si>
  <si>
    <t>50th-21:56</t>
  </si>
  <si>
    <t>57th-17:46</t>
  </si>
  <si>
    <t>17:26</t>
  </si>
  <si>
    <t>17:30</t>
  </si>
  <si>
    <t>17:39</t>
  </si>
  <si>
    <t>17:52</t>
  </si>
  <si>
    <t>19:01</t>
  </si>
  <si>
    <t>21:27</t>
  </si>
  <si>
    <t>21:20</t>
  </si>
  <si>
    <t>21:42</t>
  </si>
  <si>
    <t>22:14</t>
  </si>
  <si>
    <t>23:11</t>
  </si>
  <si>
    <t>runners</t>
  </si>
  <si>
    <t xml:space="preserve">Ave Diff </t>
  </si>
  <si>
    <t>Ave Diff</t>
  </si>
  <si>
    <t>2022- Boys Running League at Pinto &amp; CCS at Crystal</t>
  </si>
  <si>
    <t>22  runners</t>
  </si>
  <si>
    <t>&lt;0:47&gt; per runner</t>
  </si>
  <si>
    <t>&lt;0:49&gt; per runner</t>
  </si>
  <si>
    <t>2022- Girls Running League at Pinto &amp; CCS at Crystal</t>
  </si>
  <si>
    <t>&lt;1:22&gt; per runner</t>
  </si>
  <si>
    <t>&lt;0:38&gt; per runner</t>
  </si>
  <si>
    <t>Computation of Palo Corona Individual At-Large Times For Girls</t>
  </si>
  <si>
    <t>Computation of Palo Corona Individual At-Large Times For Boys</t>
  </si>
  <si>
    <t>Palo Corona</t>
  </si>
  <si>
    <t>2022- Boys Running League at Palo Corona &amp; CCS at Crystal</t>
  </si>
  <si>
    <t>avg</t>
  </si>
  <si>
    <t>2022- Girls Running League at Palo Corona &amp; CCS at Crystal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</si>
</sst>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0_);\(0\)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indexed="10"/>
      <name val="Courier"/>
    </font>
    <font>
      <sz val="14"/>
      <name val="Courier"/>
    </font>
    <font>
      <b/>
      <sz val="10"/>
      <name val="Courier"/>
    </font>
    <font>
      <sz val="10"/>
      <name val="Courier"/>
    </font>
    <font>
      <sz val="9"/>
      <name val="Courier"/>
    </font>
    <font>
      <sz val="10"/>
      <name val="Geneva"/>
    </font>
    <font>
      <u/>
      <sz val="10"/>
      <name val="Courier"/>
    </font>
    <font>
      <b/>
      <u/>
      <sz val="14"/>
      <name val="Courier"/>
    </font>
    <font>
      <sz val="10"/>
      <color theme="1"/>
      <name val="Courier"/>
    </font>
    <font>
      <u/>
      <sz val="10"/>
      <color theme="1"/>
      <name val="Courie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ourier"/>
      <family val="3"/>
    </font>
    <font>
      <b/>
      <u/>
      <sz val="14"/>
      <name val="Courier"/>
      <family val="3"/>
    </font>
    <font>
      <sz val="10"/>
      <name val="Courier"/>
      <family val="3"/>
    </font>
    <font>
      <sz val="10"/>
      <name val="Courier New"/>
      <family val="3"/>
    </font>
    <font>
      <b/>
      <u/>
      <sz val="14"/>
      <color theme="0" tint="-0.34998626667073579"/>
      <name val="Courier"/>
    </font>
    <font>
      <sz val="12"/>
      <color theme="0" tint="-0.34998626667073579"/>
      <name val="Calibri"/>
      <family val="2"/>
      <scheme val="minor"/>
    </font>
    <font>
      <b/>
      <sz val="10"/>
      <color theme="0" tint="-0.34998626667073579"/>
      <name val="Courier"/>
    </font>
    <font>
      <sz val="10"/>
      <color theme="0" tint="-0.34998626667073579"/>
      <name val="Courier"/>
    </font>
    <font>
      <u/>
      <sz val="10"/>
      <color theme="0" tint="-0.34998626667073579"/>
      <name val="Courier"/>
    </font>
    <font>
      <sz val="9"/>
      <color theme="0" tint="-0.34998626667073579"/>
      <name val="Courier"/>
    </font>
    <font>
      <sz val="10"/>
      <color theme="0" tint="-0.34998626667073579"/>
      <name val="Geneva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1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1" xfId="0" applyFont="1" applyBorder="1"/>
    <xf numFmtId="164" fontId="10" fillId="0" borderId="2" xfId="0" applyNumberFormat="1" applyFont="1" applyBorder="1" applyAlignment="1">
      <alignment horizontal="center"/>
    </xf>
    <xf numFmtId="20" fontId="10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/>
    <xf numFmtId="164" fontId="10" fillId="0" borderId="4" xfId="0" applyNumberFormat="1" applyFont="1" applyBorder="1" applyAlignment="1">
      <alignment horizontal="center"/>
    </xf>
    <xf numFmtId="164" fontId="9" fillId="0" borderId="0" xfId="0" applyNumberFormat="1" applyFont="1"/>
    <xf numFmtId="49" fontId="0" fillId="0" borderId="0" xfId="0" applyNumberFormat="1" applyAlignment="1">
      <alignment horizontal="left"/>
    </xf>
    <xf numFmtId="46" fontId="0" fillId="0" borderId="0" xfId="0" applyNumberFormat="1" applyAlignment="1">
      <alignment horizontal="left"/>
    </xf>
    <xf numFmtId="46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49" fontId="0" fillId="0" borderId="0" xfId="0" applyNumberFormat="1"/>
    <xf numFmtId="164" fontId="5" fillId="0" borderId="0" xfId="0" applyNumberFormat="1" applyFont="1"/>
    <xf numFmtId="49" fontId="8" fillId="0" borderId="0" xfId="0" applyNumberFormat="1" applyFont="1" applyAlignment="1">
      <alignment horizontal="center"/>
    </xf>
    <xf numFmtId="46" fontId="8" fillId="0" borderId="0" xfId="0" applyNumberFormat="1" applyFont="1" applyAlignment="1">
      <alignment horizontal="center"/>
    </xf>
    <xf numFmtId="0" fontId="8" fillId="0" borderId="0" xfId="0" applyFont="1"/>
    <xf numFmtId="164" fontId="0" fillId="0" borderId="0" xfId="0" applyNumberFormat="1"/>
    <xf numFmtId="20" fontId="0" fillId="0" borderId="0" xfId="0" applyNumberFormat="1" applyAlignment="1">
      <alignment horizontal="left"/>
    </xf>
    <xf numFmtId="164" fontId="10" fillId="0" borderId="0" xfId="0" applyNumberFormat="1" applyFont="1"/>
    <xf numFmtId="49" fontId="10" fillId="0" borderId="0" xfId="0" applyNumberFormat="1" applyFont="1" applyAlignment="1">
      <alignment horizontal="center"/>
    </xf>
    <xf numFmtId="46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6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49" fontId="10" fillId="0" borderId="0" xfId="0" applyNumberFormat="1" applyFont="1"/>
    <xf numFmtId="164" fontId="10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9" fontId="10" fillId="0" borderId="2" xfId="0" applyNumberFormat="1" applyFont="1" applyBorder="1" applyAlignment="1">
      <alignment horizontal="center"/>
    </xf>
    <xf numFmtId="0" fontId="11" fillId="0" borderId="0" xfId="0" applyFont="1"/>
    <xf numFmtId="49" fontId="7" fillId="0" borderId="0" xfId="0" applyNumberFormat="1" applyFont="1" applyAlignment="1">
      <alignment horizontal="center"/>
    </xf>
    <xf numFmtId="4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164" fontId="5" fillId="0" borderId="1" xfId="0" applyNumberFormat="1" applyFont="1" applyBorder="1" applyAlignment="1">
      <alignment horizontal="center"/>
    </xf>
    <xf numFmtId="0" fontId="16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164" fontId="16" fillId="0" borderId="0" xfId="0" applyNumberFormat="1" applyFont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46" fontId="10" fillId="0" borderId="0" xfId="0" applyNumberFormat="1" applyFont="1"/>
    <xf numFmtId="20" fontId="10" fillId="0" borderId="0" xfId="0" applyNumberFormat="1" applyFont="1"/>
    <xf numFmtId="164" fontId="10" fillId="0" borderId="3" xfId="0" applyNumberFormat="1" applyFont="1" applyBorder="1"/>
    <xf numFmtId="164" fontId="17" fillId="0" borderId="0" xfId="0" applyNumberFormat="1" applyFont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1" fillId="0" borderId="0" xfId="0" applyFont="1"/>
    <xf numFmtId="49" fontId="21" fillId="0" borderId="0" xfId="0" applyNumberFormat="1" applyFont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49" fontId="21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4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4" fillId="0" borderId="0" xfId="0" applyFont="1"/>
    <xf numFmtId="164" fontId="21" fillId="0" borderId="2" xfId="0" applyNumberFormat="1" applyFont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65" fontId="21" fillId="0" borderId="0" xfId="0" applyNumberFormat="1" applyFont="1" applyAlignment="1">
      <alignment horizontal="center"/>
    </xf>
    <xf numFmtId="165" fontId="21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164" fontId="25" fillId="0" borderId="0" xfId="0" applyNumberFormat="1" applyFont="1"/>
    <xf numFmtId="164" fontId="10" fillId="0" borderId="1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"/>
  <sheetViews>
    <sheetView tabSelected="1" zoomScaleNormal="100" workbookViewId="0">
      <selection activeCell="E1" sqref="E1"/>
    </sheetView>
  </sheetViews>
  <sheetFormatPr defaultColWidth="11" defaultRowHeight="15.75" x14ac:dyDescent="0.25"/>
  <cols>
    <col min="1" max="1" width="9" style="53" customWidth="1"/>
    <col min="2" max="2" width="12.125" style="15" customWidth="1"/>
    <col min="3" max="4" width="12.375" style="15" customWidth="1"/>
    <col min="5" max="5" width="12" style="15" customWidth="1"/>
    <col min="6" max="12" width="12.125" style="45" customWidth="1"/>
    <col min="13" max="17" width="12.125" style="46" customWidth="1"/>
    <col min="18" max="18" width="12.125" style="47" customWidth="1"/>
    <col min="19" max="19" width="3" style="45" customWidth="1"/>
    <col min="20" max="20" width="8.125" style="48" customWidth="1"/>
  </cols>
  <sheetData>
    <row r="1" spans="1:21" ht="19.5" x14ac:dyDescent="0.35">
      <c r="A1" s="43" t="s">
        <v>167</v>
      </c>
      <c r="D1" s="44"/>
      <c r="E1" s="44"/>
      <c r="H1" s="45" t="s">
        <v>1</v>
      </c>
      <c r="I1" s="45" t="s">
        <v>1</v>
      </c>
      <c r="J1" s="45" t="s">
        <v>1</v>
      </c>
    </row>
    <row r="2" spans="1:21" s="52" customFormat="1" ht="13.5" x14ac:dyDescent="0.25">
      <c r="A2" s="49" t="s">
        <v>1</v>
      </c>
      <c r="B2" s="13">
        <v>1997</v>
      </c>
      <c r="C2" s="13">
        <v>1998</v>
      </c>
      <c r="D2" s="50" t="s">
        <v>168</v>
      </c>
      <c r="E2" s="50" t="s">
        <v>169</v>
      </c>
      <c r="F2" s="50">
        <v>2001</v>
      </c>
      <c r="G2" s="50" t="s">
        <v>170</v>
      </c>
      <c r="H2" s="50" t="s">
        <v>171</v>
      </c>
      <c r="I2" s="50" t="s">
        <v>172</v>
      </c>
      <c r="J2" s="50" t="s">
        <v>173</v>
      </c>
      <c r="K2" s="50" t="s">
        <v>174</v>
      </c>
      <c r="L2" s="50" t="s">
        <v>175</v>
      </c>
      <c r="M2" s="50" t="s">
        <v>176</v>
      </c>
      <c r="N2" s="50" t="s">
        <v>432</v>
      </c>
      <c r="O2" s="50" t="s">
        <v>433</v>
      </c>
      <c r="P2" s="50" t="s">
        <v>434</v>
      </c>
      <c r="Q2" s="50" t="s">
        <v>551</v>
      </c>
      <c r="R2" s="14" t="s">
        <v>177</v>
      </c>
      <c r="S2" s="51"/>
      <c r="T2" s="50" t="s">
        <v>178</v>
      </c>
    </row>
    <row r="3" spans="1:21" s="32" customFormat="1" ht="13.5" x14ac:dyDescent="0.25">
      <c r="A3" s="55" t="s">
        <v>13</v>
      </c>
      <c r="B3" s="39" t="s">
        <v>179</v>
      </c>
      <c r="C3" s="39" t="s">
        <v>180</v>
      </c>
      <c r="D3" s="56" t="s">
        <v>181</v>
      </c>
      <c r="E3" s="56" t="s">
        <v>180</v>
      </c>
      <c r="F3" s="57" t="s">
        <v>182</v>
      </c>
      <c r="G3" s="57" t="s">
        <v>183</v>
      </c>
      <c r="H3" s="57" t="s">
        <v>184</v>
      </c>
      <c r="I3" s="57" t="s">
        <v>185</v>
      </c>
      <c r="J3" s="57" t="s">
        <v>186</v>
      </c>
      <c r="K3" s="57" t="s">
        <v>187</v>
      </c>
      <c r="L3" s="57" t="s">
        <v>188</v>
      </c>
      <c r="M3" s="57" t="s">
        <v>189</v>
      </c>
      <c r="N3" s="67" t="s">
        <v>440</v>
      </c>
      <c r="O3" s="67" t="s">
        <v>451</v>
      </c>
      <c r="P3" s="67" t="s">
        <v>462</v>
      </c>
      <c r="Q3" s="67" t="s">
        <v>557</v>
      </c>
      <c r="R3" s="33">
        <v>8.7027777777777775</v>
      </c>
      <c r="S3" s="57"/>
      <c r="T3" s="56" t="s">
        <v>190</v>
      </c>
      <c r="U3" s="57" t="s">
        <v>1</v>
      </c>
    </row>
    <row r="4" spans="1:21" s="32" customFormat="1" ht="13.5" x14ac:dyDescent="0.25">
      <c r="A4" s="55" t="s">
        <v>14</v>
      </c>
      <c r="B4" s="39" t="s">
        <v>191</v>
      </c>
      <c r="C4" s="39" t="s">
        <v>192</v>
      </c>
      <c r="D4" s="56" t="s">
        <v>193</v>
      </c>
      <c r="E4" s="56" t="s">
        <v>194</v>
      </c>
      <c r="F4" s="57" t="s">
        <v>195</v>
      </c>
      <c r="G4" s="57" t="s">
        <v>196</v>
      </c>
      <c r="H4" s="57" t="s">
        <v>197</v>
      </c>
      <c r="I4" s="57" t="s">
        <v>198</v>
      </c>
      <c r="J4" s="57" t="s">
        <v>199</v>
      </c>
      <c r="K4" s="57" t="s">
        <v>200</v>
      </c>
      <c r="L4" s="57" t="s">
        <v>201</v>
      </c>
      <c r="M4" s="57" t="s">
        <v>202</v>
      </c>
      <c r="N4" s="67" t="s">
        <v>442</v>
      </c>
      <c r="O4" s="67" t="s">
        <v>452</v>
      </c>
      <c r="P4" s="67" t="s">
        <v>464</v>
      </c>
      <c r="Q4" s="67" t="s">
        <v>559</v>
      </c>
      <c r="R4" s="33">
        <v>8.7423611111111104</v>
      </c>
      <c r="S4" s="57"/>
      <c r="T4" s="56" t="s">
        <v>203</v>
      </c>
      <c r="U4" s="57" t="s">
        <v>1</v>
      </c>
    </row>
    <row r="5" spans="1:21" s="32" customFormat="1" ht="13.5" x14ac:dyDescent="0.25">
      <c r="A5" s="55" t="s">
        <v>15</v>
      </c>
      <c r="B5" s="39" t="s">
        <v>204</v>
      </c>
      <c r="C5" s="39" t="s">
        <v>205</v>
      </c>
      <c r="D5" s="56" t="s">
        <v>206</v>
      </c>
      <c r="E5" s="56" t="s">
        <v>207</v>
      </c>
      <c r="F5" s="57" t="s">
        <v>208</v>
      </c>
      <c r="G5" s="57" t="s">
        <v>209</v>
      </c>
      <c r="H5" s="57" t="s">
        <v>210</v>
      </c>
      <c r="I5" s="57" t="s">
        <v>211</v>
      </c>
      <c r="J5" s="57" t="s">
        <v>212</v>
      </c>
      <c r="K5" s="57" t="s">
        <v>213</v>
      </c>
      <c r="L5" s="57" t="s">
        <v>214</v>
      </c>
      <c r="M5" s="57" t="s">
        <v>215</v>
      </c>
      <c r="N5" s="67" t="s">
        <v>444</v>
      </c>
      <c r="O5" s="67" t="s">
        <v>455</v>
      </c>
      <c r="P5" s="68" t="s">
        <v>466</v>
      </c>
      <c r="Q5" s="68" t="s">
        <v>561</v>
      </c>
      <c r="R5" s="33">
        <v>8.7951388888888893</v>
      </c>
      <c r="S5" s="57"/>
      <c r="T5" s="56" t="s">
        <v>216</v>
      </c>
    </row>
    <row r="6" spans="1:21" s="32" customFormat="1" ht="13.5" x14ac:dyDescent="0.25">
      <c r="A6" s="55" t="s">
        <v>16</v>
      </c>
      <c r="B6" s="39" t="s">
        <v>217</v>
      </c>
      <c r="C6" s="39" t="s">
        <v>218</v>
      </c>
      <c r="D6" s="56" t="s">
        <v>219</v>
      </c>
      <c r="E6" s="56" t="s">
        <v>220</v>
      </c>
      <c r="F6" s="57" t="s">
        <v>221</v>
      </c>
      <c r="G6" s="57" t="s">
        <v>222</v>
      </c>
      <c r="H6" s="57" t="s">
        <v>223</v>
      </c>
      <c r="I6" s="57" t="s">
        <v>224</v>
      </c>
      <c r="J6" s="57" t="s">
        <v>225</v>
      </c>
      <c r="K6" s="57" t="s">
        <v>226</v>
      </c>
      <c r="L6" s="57" t="s">
        <v>227</v>
      </c>
      <c r="M6" s="57" t="s">
        <v>208</v>
      </c>
      <c r="N6" s="67" t="s">
        <v>446</v>
      </c>
      <c r="O6" s="67" t="s">
        <v>457</v>
      </c>
      <c r="P6" s="67" t="s">
        <v>468</v>
      </c>
      <c r="Q6" s="67" t="s">
        <v>553</v>
      </c>
      <c r="R6" s="33">
        <v>8.9194444444444443</v>
      </c>
      <c r="S6" s="57"/>
      <c r="T6" s="56" t="s">
        <v>228</v>
      </c>
    </row>
    <row r="7" spans="1:21" s="32" customFormat="1" ht="13.5" x14ac:dyDescent="0.25">
      <c r="A7" s="55" t="s">
        <v>17</v>
      </c>
      <c r="B7" s="39" t="s">
        <v>229</v>
      </c>
      <c r="C7" s="39" t="s">
        <v>230</v>
      </c>
      <c r="D7" s="56" t="s">
        <v>231</v>
      </c>
      <c r="E7" s="56" t="s">
        <v>232</v>
      </c>
      <c r="F7" s="57" t="s">
        <v>233</v>
      </c>
      <c r="G7" s="57" t="s">
        <v>234</v>
      </c>
      <c r="H7" s="57" t="s">
        <v>235</v>
      </c>
      <c r="I7" s="57" t="s">
        <v>236</v>
      </c>
      <c r="J7" s="57" t="s">
        <v>237</v>
      </c>
      <c r="K7" s="57" t="s">
        <v>238</v>
      </c>
      <c r="L7" s="57" t="s">
        <v>239</v>
      </c>
      <c r="M7" s="57" t="s">
        <v>240</v>
      </c>
      <c r="N7" s="67" t="s">
        <v>448</v>
      </c>
      <c r="O7" s="67" t="s">
        <v>459</v>
      </c>
      <c r="P7" s="67" t="s">
        <v>460</v>
      </c>
      <c r="Q7" s="67" t="s">
        <v>555</v>
      </c>
      <c r="R7" s="33">
        <v>9.561805555555555</v>
      </c>
      <c r="S7" s="57"/>
      <c r="T7" s="56" t="s">
        <v>241</v>
      </c>
    </row>
    <row r="8" spans="1:21" x14ac:dyDescent="0.25">
      <c r="D8" s="44"/>
      <c r="E8" s="44"/>
      <c r="R8" s="2" t="s">
        <v>1</v>
      </c>
    </row>
    <row r="9" spans="1:21" x14ac:dyDescent="0.25">
      <c r="D9" s="44"/>
      <c r="E9" s="44"/>
    </row>
    <row r="10" spans="1:21" x14ac:dyDescent="0.25">
      <c r="D10" s="44"/>
      <c r="E10" s="44"/>
    </row>
    <row r="11" spans="1:21" ht="19.5" x14ac:dyDescent="0.35">
      <c r="A11" s="43" t="s">
        <v>242</v>
      </c>
      <c r="D11" s="44"/>
      <c r="E11" s="44"/>
    </row>
    <row r="12" spans="1:21" s="13" customFormat="1" ht="13.5" x14ac:dyDescent="0.25">
      <c r="A12" s="14"/>
      <c r="B12" s="13">
        <v>1997</v>
      </c>
      <c r="C12" s="13">
        <v>1998</v>
      </c>
      <c r="D12" s="50" t="s">
        <v>168</v>
      </c>
      <c r="E12" s="50" t="s">
        <v>169</v>
      </c>
      <c r="F12" s="50" t="s">
        <v>243</v>
      </c>
      <c r="G12" s="50" t="s">
        <v>170</v>
      </c>
      <c r="H12" s="50" t="s">
        <v>171</v>
      </c>
      <c r="I12" s="50" t="s">
        <v>172</v>
      </c>
      <c r="J12" s="50" t="s">
        <v>173</v>
      </c>
      <c r="K12" s="50" t="s">
        <v>174</v>
      </c>
      <c r="L12" s="50" t="s">
        <v>175</v>
      </c>
      <c r="M12" s="50" t="s">
        <v>176</v>
      </c>
      <c r="N12" s="50" t="s">
        <v>432</v>
      </c>
      <c r="O12" s="50" t="s">
        <v>433</v>
      </c>
      <c r="P12" s="50" t="s">
        <v>434</v>
      </c>
      <c r="Q12" s="50"/>
      <c r="R12" s="14" t="s">
        <v>177</v>
      </c>
      <c r="S12" s="51"/>
      <c r="T12" s="50" t="s">
        <v>178</v>
      </c>
    </row>
    <row r="13" spans="1:21" s="32" customFormat="1" ht="13.5" x14ac:dyDescent="0.25">
      <c r="A13" s="55" t="s">
        <v>13</v>
      </c>
      <c r="B13" s="39" t="s">
        <v>244</v>
      </c>
      <c r="C13" s="39" t="s">
        <v>245</v>
      </c>
      <c r="D13" s="56" t="s">
        <v>246</v>
      </c>
      <c r="E13" s="56" t="s">
        <v>247</v>
      </c>
      <c r="F13" s="57" t="s">
        <v>248</v>
      </c>
      <c r="G13" s="57" t="s">
        <v>249</v>
      </c>
      <c r="H13" s="57" t="s">
        <v>250</v>
      </c>
      <c r="I13" s="57" t="s">
        <v>251</v>
      </c>
      <c r="J13" s="57" t="s">
        <v>252</v>
      </c>
      <c r="K13" s="57" t="s">
        <v>253</v>
      </c>
      <c r="L13" s="57" t="s">
        <v>254</v>
      </c>
      <c r="M13" s="57" t="s">
        <v>255</v>
      </c>
      <c r="N13" s="67" t="s">
        <v>441</v>
      </c>
      <c r="O13" s="67" t="s">
        <v>450</v>
      </c>
      <c r="P13" s="67" t="s">
        <v>463</v>
      </c>
      <c r="Q13" s="67" t="s">
        <v>556</v>
      </c>
      <c r="R13" s="33">
        <v>10.781944444444443</v>
      </c>
      <c r="S13" s="57"/>
      <c r="T13" s="56" t="s">
        <v>256</v>
      </c>
    </row>
    <row r="14" spans="1:21" s="32" customFormat="1" ht="13.5" x14ac:dyDescent="0.25">
      <c r="A14" s="55" t="s">
        <v>14</v>
      </c>
      <c r="B14" s="39" t="s">
        <v>257</v>
      </c>
      <c r="C14" s="39" t="s">
        <v>258</v>
      </c>
      <c r="D14" s="56" t="s">
        <v>259</v>
      </c>
      <c r="E14" s="56" t="s">
        <v>260</v>
      </c>
      <c r="F14" s="57" t="s">
        <v>261</v>
      </c>
      <c r="G14" s="57" t="s">
        <v>262</v>
      </c>
      <c r="H14" s="57" t="s">
        <v>263</v>
      </c>
      <c r="I14" s="57" t="s">
        <v>264</v>
      </c>
      <c r="J14" s="57" t="s">
        <v>265</v>
      </c>
      <c r="K14" s="57" t="s">
        <v>266</v>
      </c>
      <c r="L14" s="57" t="s">
        <v>267</v>
      </c>
      <c r="M14" s="57" t="s">
        <v>268</v>
      </c>
      <c r="N14" s="67" t="s">
        <v>443</v>
      </c>
      <c r="O14" s="67" t="s">
        <v>454</v>
      </c>
      <c r="P14" s="67" t="s">
        <v>465</v>
      </c>
      <c r="Q14" s="67" t="s">
        <v>558</v>
      </c>
      <c r="R14" s="33">
        <v>10.642361111111111</v>
      </c>
      <c r="S14" s="57"/>
      <c r="T14" s="56" t="s">
        <v>269</v>
      </c>
    </row>
    <row r="15" spans="1:21" s="32" customFormat="1" ht="13.5" x14ac:dyDescent="0.25">
      <c r="A15" s="55" t="s">
        <v>15</v>
      </c>
      <c r="B15" s="39" t="s">
        <v>270</v>
      </c>
      <c r="C15" s="39" t="s">
        <v>271</v>
      </c>
      <c r="D15" s="56" t="s">
        <v>272</v>
      </c>
      <c r="E15" s="56" t="s">
        <v>273</v>
      </c>
      <c r="F15" s="57" t="s">
        <v>274</v>
      </c>
      <c r="G15" s="57" t="s">
        <v>275</v>
      </c>
      <c r="H15" s="57" t="s">
        <v>276</v>
      </c>
      <c r="I15" s="57" t="s">
        <v>277</v>
      </c>
      <c r="J15" s="57" t="s">
        <v>278</v>
      </c>
      <c r="K15" s="57" t="s">
        <v>279</v>
      </c>
      <c r="L15" s="57" t="s">
        <v>280</v>
      </c>
      <c r="M15" s="57" t="s">
        <v>281</v>
      </c>
      <c r="N15" s="67" t="s">
        <v>445</v>
      </c>
      <c r="O15" s="67" t="s">
        <v>453</v>
      </c>
      <c r="P15" s="67" t="s">
        <v>467</v>
      </c>
      <c r="Q15" s="67" t="s">
        <v>560</v>
      </c>
      <c r="R15" s="33">
        <v>10.803472222222224</v>
      </c>
      <c r="S15" s="57"/>
      <c r="T15" s="56" t="s">
        <v>282</v>
      </c>
    </row>
    <row r="16" spans="1:21" s="32" customFormat="1" ht="13.5" x14ac:dyDescent="0.25">
      <c r="A16" s="55" t="s">
        <v>16</v>
      </c>
      <c r="B16" s="39" t="s">
        <v>283</v>
      </c>
      <c r="C16" s="39" t="s">
        <v>284</v>
      </c>
      <c r="D16" s="56" t="s">
        <v>285</v>
      </c>
      <c r="E16" s="56" t="s">
        <v>286</v>
      </c>
      <c r="F16" s="57" t="s">
        <v>287</v>
      </c>
      <c r="G16" s="57" t="s">
        <v>288</v>
      </c>
      <c r="H16" s="57" t="s">
        <v>289</v>
      </c>
      <c r="I16" s="57" t="s">
        <v>290</v>
      </c>
      <c r="J16" s="57" t="s">
        <v>291</v>
      </c>
      <c r="K16" s="57" t="s">
        <v>292</v>
      </c>
      <c r="L16" s="57" t="s">
        <v>293</v>
      </c>
      <c r="M16" s="57" t="s">
        <v>294</v>
      </c>
      <c r="N16" s="67" t="s">
        <v>447</v>
      </c>
      <c r="O16" s="67" t="s">
        <v>456</v>
      </c>
      <c r="P16" s="67" t="s">
        <v>469</v>
      </c>
      <c r="Q16" s="67" t="s">
        <v>552</v>
      </c>
      <c r="R16" s="33">
        <v>11.10138888888889</v>
      </c>
      <c r="S16" s="57"/>
      <c r="T16" s="56" t="s">
        <v>295</v>
      </c>
    </row>
    <row r="17" spans="1:23" s="32" customFormat="1" ht="13.5" x14ac:dyDescent="0.25">
      <c r="A17" s="55" t="s">
        <v>17</v>
      </c>
      <c r="B17" s="39" t="s">
        <v>296</v>
      </c>
      <c r="C17" s="39" t="s">
        <v>297</v>
      </c>
      <c r="D17" s="56" t="s">
        <v>298</v>
      </c>
      <c r="E17" s="56" t="s">
        <v>299</v>
      </c>
      <c r="F17" s="57" t="s">
        <v>300</v>
      </c>
      <c r="G17" s="57" t="s">
        <v>301</v>
      </c>
      <c r="H17" s="57" t="s">
        <v>302</v>
      </c>
      <c r="I17" s="57" t="s">
        <v>303</v>
      </c>
      <c r="J17" s="57" t="s">
        <v>304</v>
      </c>
      <c r="K17" s="57" t="s">
        <v>305</v>
      </c>
      <c r="L17" s="57" t="s">
        <v>306</v>
      </c>
      <c r="M17" s="57" t="s">
        <v>307</v>
      </c>
      <c r="N17" s="67" t="s">
        <v>449</v>
      </c>
      <c r="O17" s="67" t="s">
        <v>458</v>
      </c>
      <c r="P17" s="67" t="s">
        <v>461</v>
      </c>
      <c r="Q17" s="67" t="s">
        <v>554</v>
      </c>
      <c r="R17" s="33">
        <v>11.606944444444444</v>
      </c>
      <c r="S17" s="57"/>
      <c r="T17" s="56" t="s">
        <v>308</v>
      </c>
    </row>
    <row r="18" spans="1:23" s="32" customFormat="1" ht="13.5" x14ac:dyDescent="0.25">
      <c r="A18" s="55"/>
      <c r="B18" s="35"/>
      <c r="C18" s="35"/>
      <c r="D18" s="58"/>
      <c r="E18" s="58"/>
      <c r="F18" s="59"/>
      <c r="G18" s="59"/>
      <c r="H18" s="59"/>
      <c r="I18" s="59"/>
      <c r="J18" s="59"/>
      <c r="K18" s="59"/>
      <c r="L18" s="59"/>
      <c r="M18" s="57"/>
      <c r="N18" s="57"/>
      <c r="O18" s="57"/>
      <c r="P18" s="57"/>
      <c r="Q18" s="57"/>
      <c r="R18" s="60"/>
      <c r="S18" s="59"/>
      <c r="T18" s="61"/>
    </row>
    <row r="19" spans="1:23" s="32" customFormat="1" ht="13.5" x14ac:dyDescent="0.25">
      <c r="A19" s="55"/>
      <c r="B19" s="35"/>
      <c r="C19" s="35"/>
      <c r="D19" s="58"/>
      <c r="E19" s="58"/>
      <c r="F19" s="59"/>
      <c r="G19" s="59"/>
      <c r="H19" s="59"/>
      <c r="I19" s="59"/>
      <c r="J19" s="59"/>
      <c r="K19" s="59"/>
      <c r="L19" s="59"/>
      <c r="M19" s="57"/>
      <c r="N19" s="57"/>
      <c r="O19" s="57"/>
      <c r="P19" s="57"/>
      <c r="Q19" s="57"/>
      <c r="R19" s="60"/>
      <c r="S19" s="59"/>
      <c r="T19" s="61"/>
    </row>
    <row r="20" spans="1:23" s="32" customFormat="1" ht="13.5" x14ac:dyDescent="0.25">
      <c r="A20" s="55" t="s">
        <v>550</v>
      </c>
      <c r="B20" s="35"/>
      <c r="C20" s="35"/>
      <c r="D20" s="58"/>
      <c r="E20" s="58"/>
      <c r="F20" s="59"/>
      <c r="G20" s="59"/>
      <c r="H20" s="59"/>
      <c r="I20" s="59"/>
      <c r="J20" s="59"/>
      <c r="K20" s="59"/>
      <c r="L20" s="59"/>
      <c r="M20" s="57"/>
      <c r="N20" s="57"/>
      <c r="O20" s="57"/>
      <c r="P20" s="57"/>
      <c r="Q20" s="57"/>
      <c r="R20" s="60"/>
      <c r="S20" s="59"/>
      <c r="T20" s="61"/>
    </row>
    <row r="21" spans="1:23" s="32" customFormat="1" ht="13.5" x14ac:dyDescent="0.25">
      <c r="A21" s="55"/>
      <c r="B21" s="35"/>
      <c r="C21" s="35"/>
      <c r="D21" s="58"/>
      <c r="E21" s="58"/>
      <c r="F21" s="59"/>
      <c r="G21" s="59"/>
      <c r="H21" s="59"/>
      <c r="I21" s="59"/>
      <c r="J21" s="59"/>
      <c r="K21" s="59"/>
      <c r="L21" s="59"/>
      <c r="M21" s="57"/>
      <c r="N21" s="57"/>
      <c r="O21" s="57"/>
      <c r="P21" s="57"/>
      <c r="Q21" s="57"/>
      <c r="R21" s="60"/>
      <c r="S21" s="59"/>
      <c r="T21" s="61"/>
    </row>
    <row r="22" spans="1:23" s="32" customFormat="1" ht="13.5" x14ac:dyDescent="0.25">
      <c r="A22" s="55"/>
      <c r="B22" s="13" t="s">
        <v>167</v>
      </c>
      <c r="C22" s="13" t="s">
        <v>242</v>
      </c>
      <c r="D22" s="58"/>
      <c r="E22" s="58"/>
      <c r="F22" s="59"/>
      <c r="G22" s="59"/>
      <c r="H22" s="59"/>
      <c r="I22" s="59"/>
      <c r="J22" s="59"/>
      <c r="K22" s="59"/>
      <c r="L22" s="59"/>
      <c r="M22" s="57"/>
      <c r="N22" s="57"/>
      <c r="O22" s="57"/>
      <c r="P22" s="57"/>
      <c r="Q22" s="57"/>
      <c r="R22" s="60"/>
      <c r="S22" s="59"/>
      <c r="T22" s="61"/>
      <c r="V22" s="32" t="s">
        <v>1</v>
      </c>
    </row>
    <row r="23" spans="1:23" s="32" customFormat="1" ht="13.5" x14ac:dyDescent="0.25">
      <c r="A23" s="55" t="s">
        <v>13</v>
      </c>
      <c r="B23" s="56" t="s">
        <v>562</v>
      </c>
      <c r="C23" s="56" t="s">
        <v>567</v>
      </c>
      <c r="D23" s="58"/>
      <c r="E23" s="58"/>
      <c r="F23" s="59"/>
      <c r="G23" s="59"/>
      <c r="H23" s="59"/>
      <c r="I23" s="59"/>
      <c r="J23" s="59"/>
      <c r="K23" s="59"/>
      <c r="L23" s="59"/>
      <c r="M23" s="57"/>
      <c r="N23" s="57"/>
      <c r="O23" s="57"/>
      <c r="P23" s="57"/>
      <c r="Q23" s="57"/>
      <c r="R23" s="60"/>
      <c r="S23" s="59"/>
      <c r="T23" s="61"/>
      <c r="V23" s="32" t="s">
        <v>1</v>
      </c>
    </row>
    <row r="24" spans="1:23" s="32" customFormat="1" ht="13.5" x14ac:dyDescent="0.25">
      <c r="A24" s="55" t="s">
        <v>14</v>
      </c>
      <c r="B24" s="56" t="s">
        <v>563</v>
      </c>
      <c r="C24" s="56" t="s">
        <v>568</v>
      </c>
      <c r="D24" s="58"/>
      <c r="E24" s="58"/>
      <c r="F24" s="59"/>
      <c r="G24" s="59"/>
      <c r="H24" s="59"/>
      <c r="I24" s="59"/>
      <c r="J24" s="59"/>
      <c r="K24" s="59"/>
      <c r="L24" s="59"/>
      <c r="M24" s="57"/>
      <c r="N24" s="57"/>
      <c r="O24" s="57"/>
      <c r="P24" s="57"/>
      <c r="Q24" s="57"/>
      <c r="R24" s="60"/>
      <c r="S24" s="59"/>
      <c r="T24" s="61"/>
      <c r="V24" s="32" t="s">
        <v>1</v>
      </c>
    </row>
    <row r="25" spans="1:23" s="32" customFormat="1" ht="13.5" x14ac:dyDescent="0.25">
      <c r="A25" s="55" t="s">
        <v>15</v>
      </c>
      <c r="B25" s="56" t="s">
        <v>564</v>
      </c>
      <c r="C25" s="56" t="s">
        <v>569</v>
      </c>
      <c r="D25" s="58"/>
      <c r="E25" s="58"/>
      <c r="F25" s="59"/>
      <c r="G25" s="59"/>
      <c r="H25" s="59"/>
      <c r="I25" s="59" t="s">
        <v>1</v>
      </c>
      <c r="J25" s="59"/>
      <c r="K25" s="59"/>
      <c r="L25" s="59"/>
      <c r="M25" s="57"/>
      <c r="N25" s="57"/>
      <c r="O25" s="57"/>
      <c r="P25" s="57"/>
      <c r="Q25" s="57"/>
      <c r="R25" s="60"/>
      <c r="S25" s="59"/>
      <c r="T25" s="61"/>
      <c r="V25" s="32" t="s">
        <v>1</v>
      </c>
    </row>
    <row r="26" spans="1:23" s="32" customFormat="1" ht="13.5" x14ac:dyDescent="0.25">
      <c r="A26" s="55" t="s">
        <v>16</v>
      </c>
      <c r="B26" s="56" t="s">
        <v>565</v>
      </c>
      <c r="C26" s="56" t="s">
        <v>570</v>
      </c>
      <c r="D26" s="58"/>
      <c r="E26" s="58"/>
      <c r="F26" s="59"/>
      <c r="G26" s="59"/>
      <c r="H26" s="59"/>
      <c r="I26" s="59"/>
      <c r="J26" s="59"/>
      <c r="K26" s="59"/>
      <c r="L26" s="59"/>
      <c r="M26" s="57"/>
      <c r="N26" s="57"/>
      <c r="O26" s="57"/>
      <c r="P26" s="57"/>
      <c r="Q26" s="57"/>
      <c r="R26" s="60"/>
      <c r="S26" s="59"/>
      <c r="T26" s="61"/>
      <c r="V26" s="32" t="s">
        <v>1</v>
      </c>
    </row>
    <row r="27" spans="1:23" s="32" customFormat="1" ht="13.5" x14ac:dyDescent="0.25">
      <c r="A27" s="55" t="s">
        <v>17</v>
      </c>
      <c r="B27" s="56" t="s">
        <v>566</v>
      </c>
      <c r="C27" s="56" t="s">
        <v>571</v>
      </c>
      <c r="D27" s="58"/>
      <c r="E27" s="58"/>
      <c r="F27" s="59"/>
      <c r="G27" s="59"/>
      <c r="H27" s="59"/>
      <c r="I27" s="59"/>
      <c r="J27" s="59"/>
      <c r="K27" s="59"/>
      <c r="L27" s="59"/>
      <c r="M27" s="57"/>
      <c r="N27" s="57"/>
      <c r="O27" s="57"/>
      <c r="P27" s="57"/>
      <c r="Q27" s="57"/>
      <c r="R27" s="60"/>
      <c r="S27" s="59"/>
      <c r="T27" s="61"/>
      <c r="V27" s="32" t="s">
        <v>1</v>
      </c>
    </row>
    <row r="28" spans="1:23" s="32" customFormat="1" ht="13.5" x14ac:dyDescent="0.25">
      <c r="A28" s="55"/>
      <c r="B28" s="35"/>
      <c r="C28" s="35"/>
      <c r="D28" s="58"/>
      <c r="E28" s="58"/>
      <c r="F28" s="59"/>
      <c r="G28" s="59"/>
      <c r="H28" s="59"/>
      <c r="I28" s="59" t="s">
        <v>1</v>
      </c>
      <c r="J28" s="59"/>
      <c r="K28" s="59"/>
      <c r="L28" s="59"/>
      <c r="M28" s="57"/>
      <c r="N28" s="57"/>
      <c r="O28" s="57"/>
      <c r="P28" s="57"/>
      <c r="Q28" s="57"/>
      <c r="R28" s="60"/>
      <c r="S28" s="59" t="s">
        <v>1</v>
      </c>
      <c r="T28" s="61"/>
      <c r="V28" s="32" t="s">
        <v>1</v>
      </c>
    </row>
    <row r="29" spans="1:23" s="32" customFormat="1" ht="13.5" x14ac:dyDescent="0.25">
      <c r="A29" s="55" t="s">
        <v>167</v>
      </c>
      <c r="B29" s="55"/>
      <c r="C29" s="55"/>
      <c r="D29" s="55"/>
      <c r="E29" s="55"/>
      <c r="G29" s="79" t="s">
        <v>242</v>
      </c>
      <c r="H29" s="79"/>
      <c r="I29" s="79"/>
      <c r="J29" s="79"/>
      <c r="K29" s="59"/>
      <c r="L29" s="59"/>
      <c r="M29" s="57"/>
      <c r="N29" s="57"/>
      <c r="O29" s="57"/>
      <c r="P29" s="57"/>
      <c r="Q29" s="57"/>
      <c r="R29" s="60"/>
      <c r="S29" s="59"/>
      <c r="T29" s="61"/>
      <c r="V29" s="32" t="s">
        <v>1</v>
      </c>
    </row>
    <row r="30" spans="1:23" s="39" customFormat="1" ht="13.5" x14ac:dyDescent="0.25">
      <c r="B30" s="33" t="s">
        <v>435</v>
      </c>
      <c r="C30" s="39" t="s">
        <v>436</v>
      </c>
      <c r="D30" s="39" t="s">
        <v>437</v>
      </c>
      <c r="E30" s="56" t="s">
        <v>438</v>
      </c>
      <c r="F30" s="56" t="s">
        <v>439</v>
      </c>
      <c r="G30" s="57" t="s">
        <v>435</v>
      </c>
      <c r="H30" s="57" t="s">
        <v>436</v>
      </c>
      <c r="I30" s="57" t="s">
        <v>437</v>
      </c>
      <c r="J30" s="57" t="s">
        <v>438</v>
      </c>
      <c r="K30" s="57" t="s">
        <v>439</v>
      </c>
      <c r="L30" s="57"/>
      <c r="M30" s="57"/>
      <c r="N30" s="57"/>
      <c r="O30" s="57"/>
      <c r="P30" s="57"/>
      <c r="Q30" s="57"/>
      <c r="R30" s="57"/>
      <c r="S30" s="33"/>
      <c r="T30" s="57"/>
      <c r="U30" s="56"/>
      <c r="W30" s="39" t="s">
        <v>1</v>
      </c>
    </row>
    <row r="31" spans="1:23" s="32" customFormat="1" ht="13.5" x14ac:dyDescent="0.25">
      <c r="A31" s="39">
        <v>1997</v>
      </c>
      <c r="B31" s="33">
        <v>0.72083333333333333</v>
      </c>
      <c r="C31" s="33">
        <v>0.73333333333333339</v>
      </c>
      <c r="D31" s="33">
        <v>0.73541666666666661</v>
      </c>
      <c r="E31" s="33">
        <v>0.73958333333333337</v>
      </c>
      <c r="F31" s="33">
        <v>0.78541666666666676</v>
      </c>
      <c r="G31" s="33">
        <v>0.90069444444444446</v>
      </c>
      <c r="H31" s="33">
        <v>0.92013888888888884</v>
      </c>
      <c r="I31" s="33">
        <v>0.9</v>
      </c>
      <c r="J31" s="33">
        <v>0.93680555555555556</v>
      </c>
      <c r="K31" s="33">
        <v>0.98055555555555562</v>
      </c>
      <c r="L31" s="60"/>
      <c r="M31" s="60"/>
      <c r="N31" s="33"/>
      <c r="O31" s="33"/>
      <c r="P31" s="33"/>
      <c r="Q31" s="33"/>
      <c r="R31" s="33"/>
      <c r="S31" s="60"/>
      <c r="T31" s="61"/>
      <c r="V31" s="32" t="s">
        <v>1</v>
      </c>
    </row>
    <row r="32" spans="1:23" s="32" customFormat="1" ht="13.5" x14ac:dyDescent="0.25">
      <c r="A32" s="39">
        <v>1998</v>
      </c>
      <c r="B32" s="33">
        <v>0.73472222222222217</v>
      </c>
      <c r="C32" s="33">
        <v>0.73055555555555562</v>
      </c>
      <c r="D32" s="33">
        <v>0.7284722222222223</v>
      </c>
      <c r="E32" s="33">
        <v>0.74861111111111101</v>
      </c>
      <c r="F32" s="33">
        <v>0.83125000000000004</v>
      </c>
      <c r="G32" s="33">
        <v>0.89236111111111116</v>
      </c>
      <c r="H32" s="33">
        <v>0.90902777777777777</v>
      </c>
      <c r="I32" s="33">
        <v>0.92152777777777783</v>
      </c>
      <c r="J32" s="33">
        <v>0.93333333333333324</v>
      </c>
      <c r="K32" s="33">
        <v>0.95347222222222217</v>
      </c>
      <c r="L32" s="60"/>
      <c r="M32" s="60"/>
      <c r="N32" s="33"/>
      <c r="O32" s="33"/>
      <c r="P32" s="33"/>
      <c r="Q32" s="33"/>
      <c r="R32" s="33"/>
      <c r="S32" s="60"/>
      <c r="T32" s="61"/>
      <c r="V32" s="32" t="s">
        <v>1</v>
      </c>
    </row>
    <row r="33" spans="1:22" s="32" customFormat="1" ht="13.5" x14ac:dyDescent="0.25">
      <c r="A33" s="39">
        <v>1999</v>
      </c>
      <c r="B33" s="33">
        <v>0.74513888888888891</v>
      </c>
      <c r="C33" s="33">
        <v>0.74861111111111101</v>
      </c>
      <c r="D33" s="33">
        <v>0.74444444444444446</v>
      </c>
      <c r="E33" s="33">
        <v>0.76597222222222217</v>
      </c>
      <c r="F33" s="33">
        <v>0.80694444444444446</v>
      </c>
      <c r="G33" s="33">
        <v>0.94236111111111109</v>
      </c>
      <c r="H33" s="33">
        <v>0.9145833333333333</v>
      </c>
      <c r="I33" s="33">
        <v>0.91388888888888886</v>
      </c>
      <c r="J33" s="33">
        <v>0.97430555555555554</v>
      </c>
      <c r="K33" s="33">
        <v>1.0270833333333333</v>
      </c>
      <c r="L33" s="60"/>
      <c r="M33" s="60"/>
      <c r="N33" s="33"/>
      <c r="O33" s="33"/>
      <c r="P33" s="33"/>
      <c r="Q33" s="33"/>
      <c r="R33" s="33"/>
      <c r="S33" s="60"/>
      <c r="T33" s="61"/>
      <c r="V33" s="32" t="s">
        <v>1</v>
      </c>
    </row>
    <row r="34" spans="1:22" s="32" customFormat="1" ht="13.5" x14ac:dyDescent="0.25">
      <c r="A34" s="39">
        <v>2000</v>
      </c>
      <c r="B34" s="33">
        <v>0.73472222222222217</v>
      </c>
      <c r="C34" s="33">
        <v>0.73472222222222217</v>
      </c>
      <c r="D34" s="33">
        <v>0.71944444444444444</v>
      </c>
      <c r="E34" s="33">
        <v>0.75208333333333333</v>
      </c>
      <c r="F34" s="33">
        <v>0.81597222222222221</v>
      </c>
      <c r="G34" s="33">
        <v>0.94861111111111107</v>
      </c>
      <c r="H34" s="33">
        <v>0.8930555555555556</v>
      </c>
      <c r="I34" s="33">
        <v>0.92361111111111116</v>
      </c>
      <c r="J34" s="33">
        <v>0.96458333333333324</v>
      </c>
      <c r="K34" s="33">
        <v>0.94861111111111107</v>
      </c>
      <c r="L34" s="60"/>
      <c r="M34" s="60"/>
      <c r="N34" s="33"/>
      <c r="O34" s="33"/>
      <c r="P34" s="33"/>
      <c r="Q34" s="33"/>
      <c r="R34" s="33"/>
      <c r="S34" s="60"/>
      <c r="T34" s="61"/>
      <c r="V34" s="32" t="s">
        <v>1</v>
      </c>
    </row>
    <row r="35" spans="1:22" s="32" customFormat="1" ht="13.5" x14ac:dyDescent="0.25">
      <c r="A35" s="39">
        <v>2001</v>
      </c>
      <c r="B35" s="33">
        <v>0.72638888888888886</v>
      </c>
      <c r="C35" s="33">
        <v>0.75347222222222221</v>
      </c>
      <c r="D35" s="33">
        <v>0.72222222222222221</v>
      </c>
      <c r="E35" s="33">
        <v>0.74583333333333324</v>
      </c>
      <c r="F35" s="33">
        <v>0.79513888888888884</v>
      </c>
      <c r="G35" s="33">
        <v>0.89861111111111114</v>
      </c>
      <c r="H35" s="33">
        <v>0.89930555555555547</v>
      </c>
      <c r="I35" s="33">
        <v>0.88124999999999998</v>
      </c>
      <c r="J35" s="33">
        <v>0.9604166666666667</v>
      </c>
      <c r="K35" s="33">
        <v>0.93680555555555556</v>
      </c>
      <c r="L35" s="60"/>
      <c r="M35" s="60"/>
      <c r="N35" s="33"/>
      <c r="O35" s="33"/>
      <c r="P35" s="33"/>
      <c r="Q35" s="33"/>
      <c r="R35" s="33"/>
      <c r="S35" s="60"/>
      <c r="T35" s="61"/>
      <c r="V35" s="32" t="s">
        <v>1</v>
      </c>
    </row>
    <row r="36" spans="1:22" s="32" customFormat="1" ht="13.5" x14ac:dyDescent="0.25">
      <c r="A36" s="39">
        <v>2003</v>
      </c>
      <c r="B36" s="33">
        <v>0.72222222222222221</v>
      </c>
      <c r="C36" s="33">
        <v>0.74583333333333324</v>
      </c>
      <c r="D36" s="33">
        <v>0.75694444444444453</v>
      </c>
      <c r="E36" s="33">
        <v>0.74236111111111114</v>
      </c>
      <c r="F36" s="33">
        <v>0.78888888888888886</v>
      </c>
      <c r="G36" s="33">
        <v>0.8965277777777777</v>
      </c>
      <c r="H36" s="33">
        <v>0.91319444444444453</v>
      </c>
      <c r="I36" s="33">
        <v>0.90069444444444446</v>
      </c>
      <c r="J36" s="33">
        <v>0.92083333333333339</v>
      </c>
      <c r="K36" s="33">
        <v>0.95486111111111116</v>
      </c>
      <c r="L36" s="60"/>
      <c r="M36" s="60"/>
      <c r="N36" s="33"/>
      <c r="O36" s="33"/>
      <c r="P36" s="33"/>
      <c r="Q36" s="33"/>
      <c r="R36" s="33"/>
      <c r="S36" s="60"/>
      <c r="T36" s="61"/>
      <c r="V36" s="32" t="s">
        <v>1</v>
      </c>
    </row>
    <row r="37" spans="1:22" s="32" customFormat="1" ht="13.5" x14ac:dyDescent="0.25">
      <c r="A37" s="39">
        <v>2005</v>
      </c>
      <c r="B37" s="33">
        <v>0.7270833333333333</v>
      </c>
      <c r="C37" s="33">
        <v>0.73055555555555562</v>
      </c>
      <c r="D37" s="33">
        <v>0.72499999999999998</v>
      </c>
      <c r="E37" s="33">
        <v>0.73333333333333339</v>
      </c>
      <c r="F37" s="33">
        <v>0.78680555555555554</v>
      </c>
      <c r="G37" s="33">
        <v>0.90694444444444444</v>
      </c>
      <c r="H37" s="33">
        <v>0.87361111111111101</v>
      </c>
      <c r="I37" s="33">
        <v>0.88541666666666663</v>
      </c>
      <c r="J37" s="33">
        <v>0.92500000000000004</v>
      </c>
      <c r="K37" s="33">
        <v>0.94236111111111109</v>
      </c>
      <c r="L37" s="60"/>
      <c r="M37" s="60"/>
      <c r="N37" s="33"/>
      <c r="O37" s="33"/>
      <c r="P37" s="33"/>
      <c r="Q37" s="33"/>
      <c r="R37" s="33"/>
      <c r="S37" s="60"/>
      <c r="T37" s="61"/>
      <c r="V37" s="32" t="s">
        <v>1</v>
      </c>
    </row>
    <row r="38" spans="1:22" s="32" customFormat="1" ht="13.5" x14ac:dyDescent="0.25">
      <c r="A38" s="39">
        <v>2007</v>
      </c>
      <c r="B38" s="33">
        <v>0.72430555555555554</v>
      </c>
      <c r="C38" s="33">
        <v>0.71180555555555547</v>
      </c>
      <c r="D38" s="33">
        <v>0.71805555555555556</v>
      </c>
      <c r="E38" s="33">
        <v>0.74375000000000002</v>
      </c>
      <c r="F38" s="33">
        <v>0.78541666666666676</v>
      </c>
      <c r="G38" s="33">
        <v>0.88680555555555562</v>
      </c>
      <c r="H38" s="33">
        <v>0.84652777777777777</v>
      </c>
      <c r="I38" s="33">
        <v>0.89097222222222217</v>
      </c>
      <c r="J38" s="33">
        <v>0.90416666666666667</v>
      </c>
      <c r="K38" s="33">
        <v>0.93888888888888899</v>
      </c>
      <c r="L38" s="60"/>
      <c r="M38" s="60"/>
      <c r="N38" s="33"/>
      <c r="O38" s="33"/>
      <c r="P38" s="33"/>
      <c r="Q38" s="33"/>
      <c r="R38" s="33"/>
      <c r="S38" s="60"/>
      <c r="T38" s="61"/>
    </row>
    <row r="39" spans="1:22" s="32" customFormat="1" ht="13.5" x14ac:dyDescent="0.25">
      <c r="A39" s="39">
        <v>2009</v>
      </c>
      <c r="B39" s="33">
        <v>0.7104166666666667</v>
      </c>
      <c r="C39" s="33">
        <v>0.70972222222222225</v>
      </c>
      <c r="D39" s="33">
        <v>0.72916666666666663</v>
      </c>
      <c r="E39" s="33">
        <v>0.73958333333333337</v>
      </c>
      <c r="F39" s="33">
        <v>0.79305555555555562</v>
      </c>
      <c r="G39" s="33">
        <v>0.8666666666666667</v>
      </c>
      <c r="H39" s="33">
        <v>0.86736111111111114</v>
      </c>
      <c r="I39" s="33">
        <v>0.89166666666666661</v>
      </c>
      <c r="J39" s="33">
        <v>0.8930555555555556</v>
      </c>
      <c r="K39" s="33">
        <v>0.97569444444444453</v>
      </c>
      <c r="L39" s="60"/>
      <c r="M39" s="60"/>
      <c r="N39" s="33"/>
      <c r="O39" s="33"/>
      <c r="P39" s="33"/>
      <c r="Q39" s="33"/>
      <c r="R39" s="33"/>
      <c r="S39" s="60"/>
      <c r="T39" s="61"/>
    </row>
    <row r="40" spans="1:22" s="32" customFormat="1" ht="13.5" x14ac:dyDescent="0.25">
      <c r="A40" s="39">
        <v>2011</v>
      </c>
      <c r="B40" s="33">
        <v>0.7104166666666667</v>
      </c>
      <c r="C40" s="33">
        <v>0.71111111111111114</v>
      </c>
      <c r="D40" s="33">
        <v>0.73819444444444438</v>
      </c>
      <c r="E40" s="33">
        <v>0.74930555555555556</v>
      </c>
      <c r="F40" s="33">
        <v>0.77083333333333337</v>
      </c>
      <c r="G40" s="33">
        <v>0.87638888888888899</v>
      </c>
      <c r="H40" s="33">
        <v>0.87430555555555556</v>
      </c>
      <c r="I40" s="33">
        <v>0.88749999999999996</v>
      </c>
      <c r="J40" s="33">
        <v>0.88888888888888884</v>
      </c>
      <c r="K40" s="33">
        <v>1.0020833333333334</v>
      </c>
      <c r="L40" s="60"/>
      <c r="M40" s="60"/>
      <c r="N40" s="33"/>
      <c r="O40" s="33"/>
      <c r="P40" s="33"/>
      <c r="Q40" s="33"/>
      <c r="R40" s="33"/>
      <c r="S40" s="60"/>
      <c r="T40" s="61"/>
    </row>
    <row r="41" spans="1:22" s="32" customFormat="1" ht="13.5" x14ac:dyDescent="0.25">
      <c r="A41" s="39">
        <v>2013</v>
      </c>
      <c r="B41" s="33">
        <v>0.71597222222222223</v>
      </c>
      <c r="C41" s="33">
        <v>0.71319444444444446</v>
      </c>
      <c r="D41" s="33">
        <v>0.73888888888888893</v>
      </c>
      <c r="E41" s="33">
        <v>0.7368055555555556</v>
      </c>
      <c r="F41" s="33">
        <v>0.79513888888888884</v>
      </c>
      <c r="G41" s="33">
        <v>0.8833333333333333</v>
      </c>
      <c r="H41" s="33">
        <v>0.86041666666666661</v>
      </c>
      <c r="I41" s="33">
        <v>0.90138888888888891</v>
      </c>
      <c r="J41" s="33">
        <v>0.89583333333333337</v>
      </c>
      <c r="K41" s="33">
        <v>0.98055555555555562</v>
      </c>
      <c r="L41" s="60"/>
      <c r="M41" s="60"/>
      <c r="N41" s="33"/>
      <c r="O41" s="33"/>
      <c r="P41" s="33"/>
      <c r="Q41" s="33"/>
      <c r="R41" s="33"/>
      <c r="S41" s="60"/>
      <c r="T41" s="61"/>
    </row>
    <row r="42" spans="1:22" s="32" customFormat="1" ht="13.5" x14ac:dyDescent="0.25">
      <c r="A42" s="39">
        <v>2015</v>
      </c>
      <c r="B42" s="33">
        <v>0.73055555555555562</v>
      </c>
      <c r="C42" s="33">
        <v>0.71944444444444444</v>
      </c>
      <c r="D42" s="33">
        <v>0.73888888888888893</v>
      </c>
      <c r="E42" s="33">
        <v>0.72222222222222221</v>
      </c>
      <c r="F42" s="33">
        <v>0.80694444444444446</v>
      </c>
      <c r="G42" s="33">
        <v>0.88263888888888886</v>
      </c>
      <c r="H42" s="33">
        <v>0.87083333333333324</v>
      </c>
      <c r="I42" s="33">
        <v>0.90555555555555556</v>
      </c>
      <c r="J42" s="33">
        <v>0.90416666666666667</v>
      </c>
      <c r="K42" s="33">
        <v>0.96597222222222223</v>
      </c>
      <c r="L42" s="60"/>
      <c r="M42" s="60"/>
      <c r="N42" s="33"/>
      <c r="O42" s="33"/>
      <c r="P42" s="33"/>
      <c r="Q42" s="33"/>
      <c r="R42" s="33"/>
      <c r="S42" s="60"/>
      <c r="T42" s="61"/>
    </row>
    <row r="43" spans="1:22" s="32" customFormat="1" ht="13.5" x14ac:dyDescent="0.25">
      <c r="A43" s="39">
        <v>2016</v>
      </c>
      <c r="B43" s="33">
        <v>0.72361111111111109</v>
      </c>
      <c r="C43" s="33">
        <v>0.73125000000000007</v>
      </c>
      <c r="D43" s="33">
        <v>0.73402777777777783</v>
      </c>
      <c r="E43" s="33">
        <v>0.73333333333333339</v>
      </c>
      <c r="F43" s="33">
        <v>0.78680555555555554</v>
      </c>
      <c r="G43" s="33">
        <v>0.89861111111111114</v>
      </c>
      <c r="H43" s="33">
        <v>0.88263888888888886</v>
      </c>
      <c r="I43" s="33">
        <v>0.89930555555555547</v>
      </c>
      <c r="J43" s="33">
        <v>0.91180555555555554</v>
      </c>
      <c r="K43" s="33">
        <v>0.99305555555555547</v>
      </c>
      <c r="L43" s="60"/>
      <c r="M43" s="60"/>
      <c r="N43" s="33"/>
      <c r="O43" s="33"/>
      <c r="P43" s="33"/>
      <c r="Q43" s="33"/>
      <c r="R43" s="33"/>
      <c r="S43" s="60"/>
      <c r="T43" s="61"/>
    </row>
    <row r="44" spans="1:22" s="32" customFormat="1" ht="13.5" x14ac:dyDescent="0.25">
      <c r="A44" s="39">
        <v>2019</v>
      </c>
      <c r="B44" s="33">
        <v>0.72083333333333333</v>
      </c>
      <c r="C44" s="33">
        <v>0.73263888888888884</v>
      </c>
      <c r="D44" s="33">
        <v>0.7402777777777777</v>
      </c>
      <c r="E44" s="33">
        <v>0.74652777777777779</v>
      </c>
      <c r="F44" s="33">
        <v>0.75555555555555554</v>
      </c>
      <c r="G44" s="33">
        <v>0.86458333333333337</v>
      </c>
      <c r="H44" s="33">
        <v>0.88958333333333339</v>
      </c>
      <c r="I44" s="33">
        <v>0.92083333333333339</v>
      </c>
      <c r="J44" s="33">
        <v>0.9506944444444444</v>
      </c>
      <c r="K44" s="33">
        <v>0.93958333333333333</v>
      </c>
      <c r="L44" s="60"/>
      <c r="M44" s="60"/>
      <c r="N44" s="33"/>
      <c r="O44" s="33"/>
      <c r="P44" s="33"/>
      <c r="Q44" s="33"/>
      <c r="R44" s="33"/>
      <c r="S44" s="60"/>
      <c r="T44" s="61"/>
    </row>
    <row r="45" spans="1:22" s="32" customFormat="1" ht="13.5" x14ac:dyDescent="0.25">
      <c r="A45" s="39">
        <v>2021</v>
      </c>
      <c r="B45" s="33">
        <v>0.74305555555555547</v>
      </c>
      <c r="C45" s="33">
        <v>0.73472222222222217</v>
      </c>
      <c r="D45" s="33">
        <v>0.7631944444444444</v>
      </c>
      <c r="E45" s="33">
        <v>0.77013888888888893</v>
      </c>
      <c r="F45" s="33">
        <v>0.78888888888888886</v>
      </c>
      <c r="G45" s="33">
        <v>0.87569444444444444</v>
      </c>
      <c r="H45" s="33">
        <v>0.90694444444444444</v>
      </c>
      <c r="I45" s="33">
        <v>0.9291666666666667</v>
      </c>
      <c r="J45" s="33">
        <v>0.93472222222222223</v>
      </c>
      <c r="K45" s="33">
        <v>0.98472222222222217</v>
      </c>
      <c r="L45" s="60"/>
      <c r="M45" s="60"/>
      <c r="N45" s="33"/>
      <c r="O45" s="33"/>
      <c r="P45" s="33"/>
      <c r="Q45" s="33"/>
      <c r="R45" s="33"/>
      <c r="S45" s="60"/>
      <c r="T45" s="61"/>
    </row>
    <row r="46" spans="1:22" s="32" customFormat="1" ht="13.5" x14ac:dyDescent="0.25">
      <c r="A46" s="39">
        <v>2022</v>
      </c>
      <c r="B46" s="33">
        <v>0.73402777777777783</v>
      </c>
      <c r="C46" s="33">
        <v>0.72638888888888886</v>
      </c>
      <c r="D46" s="33">
        <v>0.7402777777777777</v>
      </c>
      <c r="E46" s="33">
        <v>0.74305555555555547</v>
      </c>
      <c r="F46" s="33">
        <v>0.7909722222222223</v>
      </c>
      <c r="G46" s="33">
        <v>0.88680555555555562</v>
      </c>
      <c r="H46" s="33">
        <v>0.90347222222222223</v>
      </c>
      <c r="I46" s="33">
        <v>0.91388888888888886</v>
      </c>
      <c r="J46" s="33">
        <v>0.9243055555555556</v>
      </c>
      <c r="K46" s="33">
        <v>0.94097222222222221</v>
      </c>
      <c r="L46" s="60"/>
      <c r="M46" s="60"/>
      <c r="N46" s="33"/>
      <c r="O46" s="33"/>
      <c r="P46" s="33"/>
      <c r="Q46" s="33"/>
      <c r="R46" s="33"/>
      <c r="S46" s="60"/>
      <c r="T46" s="61"/>
    </row>
    <row r="47" spans="1:22" s="32" customFormat="1" ht="14.25" thickBot="1" x14ac:dyDescent="0.3">
      <c r="B47" s="37">
        <f t="shared" ref="B47:K47" si="0">SUM(B31:B46)</f>
        <v>11.624305555555555</v>
      </c>
      <c r="C47" s="37">
        <f t="shared" si="0"/>
        <v>11.667361111111113</v>
      </c>
      <c r="D47" s="37">
        <f t="shared" si="0"/>
        <v>11.772916666666665</v>
      </c>
      <c r="E47" s="37">
        <f t="shared" si="0"/>
        <v>11.912499999999998</v>
      </c>
      <c r="F47" s="37">
        <f t="shared" si="0"/>
        <v>12.68402777777778</v>
      </c>
      <c r="G47" s="37">
        <f t="shared" si="0"/>
        <v>14.30763888888889</v>
      </c>
      <c r="H47" s="37">
        <f t="shared" si="0"/>
        <v>14.225</v>
      </c>
      <c r="I47" s="37">
        <f t="shared" si="0"/>
        <v>14.466666666666667</v>
      </c>
      <c r="J47" s="37">
        <f t="shared" si="0"/>
        <v>14.822916666666666</v>
      </c>
      <c r="K47" s="37">
        <f t="shared" si="0"/>
        <v>15.465277777777777</v>
      </c>
      <c r="L47" s="60"/>
      <c r="M47" s="60"/>
      <c r="N47" s="33"/>
      <c r="O47" s="33"/>
      <c r="P47" s="33"/>
      <c r="Q47" s="33"/>
      <c r="R47" s="33"/>
      <c r="S47" s="60"/>
      <c r="T47" s="61"/>
    </row>
    <row r="48" spans="1:22" s="32" customFormat="1" ht="14.25" thickTop="1" x14ac:dyDescent="0.25">
      <c r="B48" s="55">
        <f>(B47)/16</f>
        <v>0.72651909722222219</v>
      </c>
      <c r="C48" s="55">
        <f t="shared" ref="C48:K48" si="1">(C47)/16</f>
        <v>0.72921006944444455</v>
      </c>
      <c r="D48" s="55">
        <f t="shared" si="1"/>
        <v>0.73580729166666659</v>
      </c>
      <c r="E48" s="55">
        <f t="shared" si="1"/>
        <v>0.74453124999999987</v>
      </c>
      <c r="F48" s="55">
        <f t="shared" si="1"/>
        <v>0.79275173611111127</v>
      </c>
      <c r="G48" s="55">
        <f t="shared" si="1"/>
        <v>0.89422743055555565</v>
      </c>
      <c r="H48" s="55">
        <f t="shared" si="1"/>
        <v>0.88906249999999998</v>
      </c>
      <c r="I48" s="55">
        <f t="shared" si="1"/>
        <v>0.90416666666666667</v>
      </c>
      <c r="J48" s="55">
        <f t="shared" si="1"/>
        <v>0.92643229166666663</v>
      </c>
      <c r="K48" s="55">
        <f t="shared" si="1"/>
        <v>0.96657986111111105</v>
      </c>
      <c r="L48" s="59"/>
      <c r="M48" s="59"/>
      <c r="N48" s="57"/>
      <c r="O48" s="57"/>
      <c r="P48" s="57"/>
      <c r="Q48" s="57"/>
      <c r="R48" s="57"/>
      <c r="S48" s="60"/>
      <c r="T48" s="59"/>
      <c r="U48" s="61"/>
    </row>
    <row r="49" spans="1:21" s="32" customFormat="1" ht="14.25" thickBot="1" x14ac:dyDescent="0.3">
      <c r="B49" s="62">
        <f>AVERAGE(B31:B46)</f>
        <v>0.72651909722222219</v>
      </c>
      <c r="C49" s="62">
        <f t="shared" ref="C49:K49" si="2">AVERAGE(C31:C46)</f>
        <v>0.72921006944444455</v>
      </c>
      <c r="D49" s="62">
        <f t="shared" si="2"/>
        <v>0.73580729166666659</v>
      </c>
      <c r="E49" s="62">
        <f t="shared" si="2"/>
        <v>0.74453124999999987</v>
      </c>
      <c r="F49" s="62">
        <f t="shared" si="2"/>
        <v>0.79275173611111127</v>
      </c>
      <c r="G49" s="62">
        <f t="shared" si="2"/>
        <v>0.89422743055555565</v>
      </c>
      <c r="H49" s="62">
        <f t="shared" si="2"/>
        <v>0.88906249999999998</v>
      </c>
      <c r="I49" s="62">
        <f t="shared" si="2"/>
        <v>0.90416666666666667</v>
      </c>
      <c r="J49" s="62">
        <f t="shared" si="2"/>
        <v>0.92643229166666663</v>
      </c>
      <c r="K49" s="62">
        <f t="shared" si="2"/>
        <v>0.96657986111111105</v>
      </c>
      <c r="L49" s="59"/>
      <c r="M49" s="59"/>
      <c r="N49" s="57"/>
      <c r="O49" s="57"/>
      <c r="P49" s="57"/>
      <c r="Q49" s="57"/>
      <c r="R49" s="57"/>
      <c r="S49" s="60"/>
      <c r="T49" s="59"/>
      <c r="U49" s="61"/>
    </row>
    <row r="50" spans="1:21" ht="16.5" thickTop="1" x14ac:dyDescent="0.25"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21" x14ac:dyDescent="0.25">
      <c r="A51" s="53" t="s">
        <v>1</v>
      </c>
      <c r="D51" s="44"/>
      <c r="E51" s="44"/>
    </row>
    <row r="52" spans="1:21" x14ac:dyDescent="0.25">
      <c r="D52" s="44"/>
      <c r="E52" s="44"/>
    </row>
    <row r="53" spans="1:21" x14ac:dyDescent="0.25">
      <c r="A53"/>
      <c r="B53"/>
      <c r="C53"/>
      <c r="D53" s="44"/>
      <c r="E53" s="44"/>
      <c r="L53"/>
      <c r="M53"/>
      <c r="N53"/>
      <c r="O53"/>
      <c r="P53"/>
      <c r="Q53"/>
      <c r="R53"/>
      <c r="S53"/>
      <c r="T53"/>
    </row>
    <row r="54" spans="1:21" x14ac:dyDescent="0.25">
      <c r="A54"/>
      <c r="B54"/>
      <c r="C54"/>
      <c r="D54" s="44"/>
      <c r="E54" s="44"/>
      <c r="K54" s="45" t="s">
        <v>1</v>
      </c>
      <c r="L54"/>
      <c r="M54"/>
      <c r="N54"/>
      <c r="O54"/>
      <c r="P54"/>
      <c r="Q54"/>
      <c r="R54"/>
      <c r="S54"/>
      <c r="T54"/>
    </row>
    <row r="55" spans="1:21" x14ac:dyDescent="0.25">
      <c r="A55"/>
      <c r="B55"/>
      <c r="C55"/>
      <c r="D55" s="44"/>
      <c r="E55" s="44"/>
      <c r="L55"/>
      <c r="M55"/>
      <c r="N55"/>
      <c r="O55"/>
      <c r="P55"/>
      <c r="Q55"/>
      <c r="R55"/>
      <c r="S55"/>
      <c r="T55"/>
    </row>
    <row r="56" spans="1:21" x14ac:dyDescent="0.25">
      <c r="A56"/>
      <c r="B56"/>
      <c r="C56"/>
      <c r="D56" s="44"/>
      <c r="E56" s="44"/>
      <c r="L56"/>
      <c r="M56"/>
      <c r="N56"/>
      <c r="O56"/>
      <c r="P56"/>
      <c r="Q56"/>
      <c r="R56"/>
      <c r="S56"/>
      <c r="T56"/>
    </row>
    <row r="57" spans="1:21" x14ac:dyDescent="0.25">
      <c r="A57"/>
      <c r="B57"/>
      <c r="C57"/>
      <c r="D57" s="44"/>
      <c r="E57" s="44"/>
      <c r="L57"/>
      <c r="M57"/>
      <c r="N57"/>
      <c r="O57"/>
      <c r="P57"/>
      <c r="Q57"/>
      <c r="R57"/>
      <c r="S57"/>
      <c r="T57"/>
    </row>
    <row r="58" spans="1:21" x14ac:dyDescent="0.25">
      <c r="A58"/>
      <c r="B58"/>
      <c r="C58"/>
      <c r="D58" s="44"/>
      <c r="E58" s="44"/>
      <c r="L58"/>
      <c r="M58"/>
      <c r="N58"/>
      <c r="O58"/>
      <c r="P58"/>
      <c r="Q58"/>
      <c r="R58"/>
      <c r="S58"/>
      <c r="T58"/>
    </row>
    <row r="59" spans="1:21" x14ac:dyDescent="0.25">
      <c r="A59"/>
      <c r="B59"/>
      <c r="C59"/>
      <c r="D59" s="44"/>
      <c r="E59" s="44"/>
      <c r="L59"/>
      <c r="M59"/>
      <c r="N59"/>
      <c r="O59"/>
      <c r="P59"/>
      <c r="Q59"/>
      <c r="R59"/>
      <c r="S59"/>
      <c r="T59"/>
    </row>
    <row r="60" spans="1:21" x14ac:dyDescent="0.25">
      <c r="A60"/>
      <c r="B60"/>
      <c r="C60"/>
      <c r="D60" s="44"/>
      <c r="E60" s="44"/>
      <c r="L60"/>
      <c r="M60"/>
      <c r="N60"/>
      <c r="O60"/>
      <c r="P60"/>
      <c r="Q60"/>
      <c r="R60"/>
      <c r="S60"/>
      <c r="T60"/>
    </row>
    <row r="61" spans="1:21" x14ac:dyDescent="0.25">
      <c r="A61"/>
      <c r="B61"/>
      <c r="C61"/>
      <c r="D61" s="44"/>
      <c r="E61" s="44"/>
      <c r="L61"/>
      <c r="M61"/>
      <c r="N61"/>
      <c r="O61"/>
      <c r="P61"/>
      <c r="Q61"/>
      <c r="R61"/>
      <c r="S61"/>
      <c r="T61"/>
    </row>
    <row r="62" spans="1:21" x14ac:dyDescent="0.25">
      <c r="A62"/>
      <c r="B62"/>
      <c r="C62"/>
      <c r="D62" s="44"/>
      <c r="E62" s="44"/>
      <c r="L62"/>
      <c r="M62"/>
      <c r="N62"/>
      <c r="O62"/>
      <c r="P62"/>
      <c r="Q62"/>
      <c r="R62"/>
      <c r="S62"/>
      <c r="T62"/>
    </row>
    <row r="63" spans="1:21" x14ac:dyDescent="0.25">
      <c r="A63"/>
      <c r="B63"/>
      <c r="C63"/>
      <c r="E63" s="44"/>
      <c r="L63"/>
      <c r="M63"/>
      <c r="N63"/>
      <c r="O63"/>
      <c r="P63"/>
      <c r="Q63"/>
      <c r="R63"/>
      <c r="S63"/>
      <c r="T63"/>
    </row>
    <row r="64" spans="1:21" x14ac:dyDescent="0.25">
      <c r="A64"/>
      <c r="B64"/>
      <c r="C64"/>
      <c r="E64" s="44"/>
      <c r="L64"/>
      <c r="M64"/>
      <c r="N64"/>
      <c r="O64"/>
      <c r="P64"/>
      <c r="Q64"/>
      <c r="R64"/>
      <c r="S64"/>
      <c r="T64"/>
    </row>
    <row r="65" spans="1:20" x14ac:dyDescent="0.25">
      <c r="A65"/>
      <c r="B65"/>
      <c r="C65"/>
      <c r="E65" s="44"/>
      <c r="L65"/>
      <c r="M65"/>
      <c r="N65"/>
      <c r="O65"/>
      <c r="P65"/>
      <c r="Q65"/>
      <c r="R65"/>
      <c r="S65"/>
      <c r="T65"/>
    </row>
    <row r="66" spans="1:20" x14ac:dyDescent="0.25">
      <c r="A66"/>
      <c r="B66"/>
      <c r="C66"/>
      <c r="E66" s="44"/>
      <c r="L66"/>
      <c r="M66"/>
      <c r="N66"/>
      <c r="O66"/>
      <c r="P66"/>
      <c r="Q66"/>
      <c r="R66"/>
      <c r="S66"/>
      <c r="T66"/>
    </row>
    <row r="67" spans="1:20" x14ac:dyDescent="0.25">
      <c r="A67"/>
      <c r="B67"/>
      <c r="C67"/>
      <c r="E67" s="44"/>
      <c r="L67"/>
      <c r="M67"/>
      <c r="N67"/>
      <c r="O67"/>
      <c r="P67"/>
      <c r="Q67"/>
      <c r="R67"/>
      <c r="S67"/>
      <c r="T67"/>
    </row>
    <row r="68" spans="1:20" x14ac:dyDescent="0.25">
      <c r="A68"/>
      <c r="B68"/>
      <c r="C68"/>
      <c r="E68" s="44"/>
      <c r="L68"/>
      <c r="M68"/>
      <c r="N68"/>
      <c r="O68"/>
      <c r="P68"/>
      <c r="Q68"/>
      <c r="R68"/>
      <c r="S68"/>
      <c r="T68"/>
    </row>
    <row r="69" spans="1:20" customFormat="1" x14ac:dyDescent="0.25">
      <c r="E69" s="44"/>
    </row>
    <row r="70" spans="1:20" customFormat="1" x14ac:dyDescent="0.25">
      <c r="E70" s="44"/>
    </row>
    <row r="71" spans="1:20" customFormat="1" x14ac:dyDescent="0.25">
      <c r="E71" s="44"/>
    </row>
    <row r="72" spans="1:20" customFormat="1" x14ac:dyDescent="0.25">
      <c r="E72" s="44"/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6"/>
  <sheetViews>
    <sheetView workbookViewId="0">
      <selection activeCell="M189" sqref="M189"/>
    </sheetView>
  </sheetViews>
  <sheetFormatPr defaultColWidth="11" defaultRowHeight="15.75" x14ac:dyDescent="0.25"/>
  <cols>
    <col min="1" max="1" width="10.875" style="15"/>
    <col min="2" max="2" width="12.125" bestFit="1" customWidth="1"/>
    <col min="3" max="3" width="6.5" customWidth="1"/>
    <col min="4" max="4" width="5.125" customWidth="1"/>
    <col min="5" max="5" width="12" bestFit="1" customWidth="1"/>
    <col min="6" max="6" width="11.875" bestFit="1" customWidth="1"/>
    <col min="7" max="7" width="12" bestFit="1" customWidth="1"/>
    <col min="10" max="11" width="10.875" style="2"/>
    <col min="12" max="12" width="10.875" style="3"/>
  </cols>
  <sheetData>
    <row r="1" spans="1:12" ht="21" x14ac:dyDescent="0.35">
      <c r="A1" s="1" t="s">
        <v>0</v>
      </c>
    </row>
    <row r="2" spans="1:12" s="32" customFormat="1" ht="13.5" x14ac:dyDescent="0.25">
      <c r="A2" s="6" t="s">
        <v>1</v>
      </c>
      <c r="J2" s="33"/>
      <c r="K2" s="33"/>
      <c r="L2" s="34"/>
    </row>
    <row r="3" spans="1:12" s="20" customFormat="1" ht="13.5" x14ac:dyDescent="0.25">
      <c r="A3" s="5"/>
      <c r="B3" s="6"/>
      <c r="C3" s="6"/>
      <c r="D3" s="6"/>
      <c r="E3" s="7" t="s">
        <v>2</v>
      </c>
      <c r="F3" s="7" t="s">
        <v>3</v>
      </c>
      <c r="G3" s="8"/>
      <c r="H3" s="6"/>
      <c r="I3" s="6"/>
      <c r="J3" s="10"/>
      <c r="K3" s="10"/>
      <c r="L3" s="26"/>
    </row>
    <row r="4" spans="1:12" s="20" customFormat="1" ht="13.5" x14ac:dyDescent="0.25">
      <c r="A4" s="6"/>
      <c r="B4" s="6"/>
      <c r="C4" s="6"/>
      <c r="D4" s="6"/>
      <c r="E4" s="13" t="s">
        <v>4</v>
      </c>
      <c r="F4" s="13" t="s">
        <v>4</v>
      </c>
      <c r="G4" s="13" t="s">
        <v>5</v>
      </c>
      <c r="H4" s="6"/>
      <c r="I4" s="6"/>
      <c r="J4" s="14"/>
      <c r="K4" s="14"/>
      <c r="L4" s="26"/>
    </row>
    <row r="5" spans="1:12" s="32" customFormat="1" ht="13.5" x14ac:dyDescent="0.25">
      <c r="A5" s="35">
        <v>2011</v>
      </c>
      <c r="B5" s="32" t="s">
        <v>6</v>
      </c>
      <c r="E5" s="33">
        <v>84.78680555555556</v>
      </c>
      <c r="F5" s="33">
        <v>86.202777777777783</v>
      </c>
      <c r="G5" s="33">
        <f>(F5-E5)</f>
        <v>1.4159722222222229</v>
      </c>
      <c r="J5" s="33"/>
      <c r="K5" s="33"/>
      <c r="L5" s="34"/>
    </row>
    <row r="6" spans="1:12" s="32" customFormat="1" ht="13.5" x14ac:dyDescent="0.25">
      <c r="A6" s="35">
        <v>2013</v>
      </c>
      <c r="B6" s="32" t="s">
        <v>7</v>
      </c>
      <c r="E6" s="33">
        <v>83.717361111111117</v>
      </c>
      <c r="F6" s="33">
        <v>85.574305555555554</v>
      </c>
      <c r="G6" s="33">
        <f t="shared" ref="G6:G8" si="0">(F6-E6)</f>
        <v>1.8569444444444372</v>
      </c>
      <c r="J6" s="33"/>
      <c r="K6" s="33"/>
      <c r="L6" s="34"/>
    </row>
    <row r="7" spans="1:12" s="32" customFormat="1" ht="13.5" x14ac:dyDescent="0.25">
      <c r="A7" s="35">
        <v>2015</v>
      </c>
      <c r="B7" s="32" t="s">
        <v>8</v>
      </c>
      <c r="E7" s="33">
        <v>93.453472222222217</v>
      </c>
      <c r="F7" s="33">
        <v>95.152777777777771</v>
      </c>
      <c r="G7" s="33">
        <f t="shared" si="0"/>
        <v>1.6993055555555543</v>
      </c>
      <c r="J7" s="33"/>
      <c r="K7" s="33"/>
      <c r="L7" s="34"/>
    </row>
    <row r="8" spans="1:12" s="32" customFormat="1" ht="13.5" x14ac:dyDescent="0.25">
      <c r="A8" s="35">
        <v>2019</v>
      </c>
      <c r="B8" s="32" t="s">
        <v>479</v>
      </c>
      <c r="E8" s="33">
        <v>73.922916666666666</v>
      </c>
      <c r="F8" s="33">
        <v>76.205555555555563</v>
      </c>
      <c r="G8" s="33">
        <f t="shared" si="0"/>
        <v>2.2826388888888971</v>
      </c>
      <c r="J8" s="33"/>
      <c r="K8" s="33"/>
      <c r="L8" s="34"/>
    </row>
    <row r="9" spans="1:12" s="32" customFormat="1" ht="13.5" x14ac:dyDescent="0.25">
      <c r="A9" s="35">
        <v>2021</v>
      </c>
      <c r="B9" s="65" t="s">
        <v>502</v>
      </c>
      <c r="E9" s="33">
        <v>77.140972222222231</v>
      </c>
      <c r="F9" s="33">
        <v>75.41458333333334</v>
      </c>
      <c r="G9" s="78" t="s">
        <v>546</v>
      </c>
      <c r="J9" s="33"/>
      <c r="K9" s="33"/>
      <c r="L9" s="34"/>
    </row>
    <row r="10" spans="1:12" s="32" customFormat="1" ht="14.25" thickBot="1" x14ac:dyDescent="0.3">
      <c r="A10" s="35"/>
      <c r="B10" s="32" t="s">
        <v>547</v>
      </c>
      <c r="E10" s="37">
        <f>SUM(E5:E9)</f>
        <v>413.02152777777775</v>
      </c>
      <c r="F10" s="37">
        <f>SUM(F5:F9)</f>
        <v>418.55</v>
      </c>
      <c r="G10" s="37">
        <f>F10-E10</f>
        <v>5.5284722222222626</v>
      </c>
      <c r="J10" s="33"/>
      <c r="K10" s="33"/>
      <c r="L10" s="34"/>
    </row>
    <row r="11" spans="1:12" s="32" customFormat="1" ht="14.25" thickTop="1" x14ac:dyDescent="0.25">
      <c r="A11" s="35"/>
      <c r="J11" s="33"/>
      <c r="K11" s="33"/>
      <c r="L11" s="34"/>
    </row>
    <row r="12" spans="1:12" s="32" customFormat="1" ht="14.25" thickBot="1" x14ac:dyDescent="0.3">
      <c r="A12" s="35" t="s">
        <v>326</v>
      </c>
      <c r="G12" s="38">
        <f>G10/552</f>
        <v>1.0015348228663519E-2</v>
      </c>
      <c r="J12" s="33"/>
      <c r="K12" s="33"/>
      <c r="L12" s="34"/>
    </row>
    <row r="13" spans="1:12" s="32" customFormat="1" ht="14.25" thickTop="1" x14ac:dyDescent="0.25">
      <c r="A13" s="35"/>
      <c r="J13" s="33"/>
      <c r="K13" s="33"/>
      <c r="L13" s="34"/>
    </row>
    <row r="14" spans="1:12" s="32" customFormat="1" ht="13.5" x14ac:dyDescent="0.25">
      <c r="A14" s="35"/>
      <c r="B14" s="13" t="s">
        <v>10</v>
      </c>
      <c r="E14" s="39" t="s">
        <v>11</v>
      </c>
      <c r="J14" s="33"/>
      <c r="K14" s="33"/>
      <c r="L14" s="34"/>
    </row>
    <row r="15" spans="1:12" s="32" customFormat="1" ht="13.5" x14ac:dyDescent="0.25">
      <c r="A15" s="35"/>
      <c r="B15" s="13" t="s">
        <v>12</v>
      </c>
      <c r="C15" s="13" t="s">
        <v>5</v>
      </c>
      <c r="E15" s="13" t="s">
        <v>12</v>
      </c>
      <c r="J15" s="33"/>
      <c r="K15" s="33"/>
      <c r="L15" s="34"/>
    </row>
    <row r="16" spans="1:12" s="32" customFormat="1" ht="13.5" x14ac:dyDescent="0.25">
      <c r="A16" s="35" t="s">
        <v>13</v>
      </c>
      <c r="B16" s="33">
        <v>0.72499999999999998</v>
      </c>
      <c r="C16" s="33">
        <v>9.7222222222222224E-3</v>
      </c>
      <c r="D16" s="55"/>
      <c r="E16" s="33">
        <f>SUM(B16)+(C16)</f>
        <v>0.73472222222222217</v>
      </c>
      <c r="J16" s="33"/>
      <c r="K16" s="33"/>
      <c r="L16" s="34"/>
    </row>
    <row r="17" spans="1:12" s="32" customFormat="1" ht="13.5" x14ac:dyDescent="0.25">
      <c r="A17" s="35" t="s">
        <v>14</v>
      </c>
      <c r="B17" s="33">
        <v>0.7284722222222223</v>
      </c>
      <c r="C17" s="33">
        <v>9.7222222222222224E-3</v>
      </c>
      <c r="D17" s="55"/>
      <c r="E17" s="33">
        <f t="shared" ref="E17:E20" si="1">SUM(B17)+(C17)</f>
        <v>0.73819444444444449</v>
      </c>
      <c r="J17" s="33"/>
      <c r="K17" s="33"/>
      <c r="L17" s="34"/>
    </row>
    <row r="18" spans="1:12" s="32" customFormat="1" ht="13.5" x14ac:dyDescent="0.25">
      <c r="A18" s="35" t="s">
        <v>15</v>
      </c>
      <c r="B18" s="33">
        <v>0.73263888888888884</v>
      </c>
      <c r="C18" s="33">
        <v>9.7222222222222224E-3</v>
      </c>
      <c r="D18" s="55"/>
      <c r="E18" s="33">
        <f t="shared" si="1"/>
        <v>0.74236111111111103</v>
      </c>
      <c r="J18" s="33"/>
      <c r="K18" s="33"/>
      <c r="L18" s="34"/>
    </row>
    <row r="19" spans="1:12" s="32" customFormat="1" ht="13.5" x14ac:dyDescent="0.25">
      <c r="A19" s="35" t="s">
        <v>16</v>
      </c>
      <c r="B19" s="33">
        <v>0.74305555555555547</v>
      </c>
      <c r="C19" s="33">
        <v>9.7222222222222224E-3</v>
      </c>
      <c r="D19" s="55"/>
      <c r="E19" s="33">
        <f t="shared" si="1"/>
        <v>0.75277777777777766</v>
      </c>
      <c r="J19" s="33"/>
      <c r="K19" s="33"/>
      <c r="L19" s="34"/>
    </row>
    <row r="20" spans="1:12" s="32" customFormat="1" ht="13.5" x14ac:dyDescent="0.25">
      <c r="A20" s="35" t="s">
        <v>17</v>
      </c>
      <c r="B20" s="33">
        <v>0.79652777777777783</v>
      </c>
      <c r="C20" s="33">
        <v>9.7222222222222224E-3</v>
      </c>
      <c r="D20" s="55"/>
      <c r="E20" s="33">
        <f t="shared" si="1"/>
        <v>0.80625000000000002</v>
      </c>
      <c r="J20" s="33"/>
      <c r="K20" s="33"/>
      <c r="L20" s="34"/>
    </row>
    <row r="21" spans="1:12" s="32" customFormat="1" ht="13.5" x14ac:dyDescent="0.25">
      <c r="A21" s="35"/>
      <c r="J21" s="33"/>
      <c r="K21" s="33"/>
      <c r="L21" s="34"/>
    </row>
    <row r="22" spans="1:12" s="32" customFormat="1" ht="13.5" x14ac:dyDescent="0.25">
      <c r="A22" s="35"/>
      <c r="J22" s="33"/>
      <c r="K22" s="33"/>
      <c r="L22" s="34"/>
    </row>
    <row r="23" spans="1:12" ht="21" x14ac:dyDescent="0.35">
      <c r="A23" s="1" t="s">
        <v>18</v>
      </c>
    </row>
    <row r="24" spans="1:12" ht="19.5" x14ac:dyDescent="0.35">
      <c r="A24" s="4" t="s">
        <v>1</v>
      </c>
    </row>
    <row r="25" spans="1:12" s="20" customFormat="1" ht="13.5" x14ac:dyDescent="0.25">
      <c r="A25" s="5"/>
      <c r="B25" s="6"/>
      <c r="C25" s="6"/>
      <c r="D25" s="6"/>
      <c r="E25" s="7" t="s">
        <v>2</v>
      </c>
      <c r="F25" s="7" t="s">
        <v>3</v>
      </c>
      <c r="G25" s="8"/>
      <c r="H25" s="6"/>
      <c r="I25" s="6"/>
      <c r="J25" s="10"/>
      <c r="K25" s="10"/>
      <c r="L25" s="26"/>
    </row>
    <row r="26" spans="1:12" s="20" customFormat="1" ht="13.5" x14ac:dyDescent="0.25">
      <c r="A26" s="6"/>
      <c r="B26" s="6"/>
      <c r="C26" s="6"/>
      <c r="D26" s="6"/>
      <c r="E26" s="13" t="s">
        <v>4</v>
      </c>
      <c r="F26" s="13" t="s">
        <v>4</v>
      </c>
      <c r="G26" s="13" t="s">
        <v>5</v>
      </c>
      <c r="H26" s="6"/>
      <c r="I26" s="6"/>
      <c r="J26" s="14"/>
      <c r="K26" s="14"/>
      <c r="L26" s="26"/>
    </row>
    <row r="27" spans="1:12" s="32" customFormat="1" ht="13.5" x14ac:dyDescent="0.25">
      <c r="A27" s="35">
        <v>2011</v>
      </c>
      <c r="B27" s="32" t="s">
        <v>20</v>
      </c>
      <c r="E27" s="33">
        <v>79.370833333333337</v>
      </c>
      <c r="F27" s="33">
        <v>80.269444444444446</v>
      </c>
      <c r="G27" s="33">
        <f>F27-E27</f>
        <v>0.89861111111110858</v>
      </c>
      <c r="J27" s="33"/>
      <c r="K27" s="33"/>
      <c r="L27" s="34"/>
    </row>
    <row r="28" spans="1:12" s="32" customFormat="1" ht="13.5" x14ac:dyDescent="0.25">
      <c r="A28" s="35">
        <v>2013</v>
      </c>
      <c r="B28" s="32" t="s">
        <v>21</v>
      </c>
      <c r="E28" s="33">
        <v>77.813194444444449</v>
      </c>
      <c r="F28" s="33">
        <v>79.478472222222223</v>
      </c>
      <c r="G28" s="33">
        <f t="shared" ref="G28:G32" si="2">F28-E28</f>
        <v>1.6652777777777743</v>
      </c>
      <c r="J28" s="33"/>
      <c r="K28" s="33"/>
      <c r="L28" s="34"/>
    </row>
    <row r="29" spans="1:12" s="32" customFormat="1" ht="13.5" x14ac:dyDescent="0.25">
      <c r="A29" s="35">
        <v>2015</v>
      </c>
      <c r="B29" s="32" t="s">
        <v>19</v>
      </c>
      <c r="E29" s="33">
        <v>99.532638888888883</v>
      </c>
      <c r="F29" s="33">
        <v>100.73680555555556</v>
      </c>
      <c r="G29" s="33">
        <f t="shared" si="2"/>
        <v>1.2041666666666799</v>
      </c>
      <c r="J29" s="33"/>
      <c r="K29" s="33"/>
      <c r="L29" s="34"/>
    </row>
    <row r="30" spans="1:12" s="32" customFormat="1" ht="13.5" x14ac:dyDescent="0.25">
      <c r="A30" s="35">
        <v>2019</v>
      </c>
      <c r="B30" s="32" t="s">
        <v>479</v>
      </c>
      <c r="E30" s="33">
        <v>73.922916666666666</v>
      </c>
      <c r="F30" s="33">
        <v>76.205555555555563</v>
      </c>
      <c r="G30" s="33">
        <f t="shared" si="2"/>
        <v>2.2826388888888971</v>
      </c>
      <c r="J30" s="33"/>
      <c r="K30" s="33"/>
      <c r="L30" s="34"/>
    </row>
    <row r="31" spans="1:12" s="32" customFormat="1" ht="13.5" x14ac:dyDescent="0.25">
      <c r="A31" s="35">
        <v>2021</v>
      </c>
      <c r="B31" s="32" t="s">
        <v>502</v>
      </c>
      <c r="E31" s="33">
        <v>77.140972222222231</v>
      </c>
      <c r="F31" s="33">
        <v>75.41458333333334</v>
      </c>
      <c r="G31" s="78" t="s">
        <v>549</v>
      </c>
      <c r="J31" s="33"/>
      <c r="K31" s="33"/>
      <c r="L31" s="34"/>
    </row>
    <row r="32" spans="1:12" s="32" customFormat="1" ht="14.25" thickBot="1" x14ac:dyDescent="0.3">
      <c r="A32" s="35"/>
      <c r="B32" s="32" t="s">
        <v>548</v>
      </c>
      <c r="E32" s="37">
        <f>SUM(E27:E31)</f>
        <v>407.78055555555551</v>
      </c>
      <c r="F32" s="37">
        <f>SUM(F27:F31)</f>
        <v>412.10486111111112</v>
      </c>
      <c r="G32" s="62">
        <f t="shared" si="2"/>
        <v>4.3243055555556111</v>
      </c>
      <c r="J32" s="33"/>
      <c r="K32" s="33"/>
      <c r="L32" s="34"/>
    </row>
    <row r="33" spans="1:12" s="32" customFormat="1" ht="14.25" thickTop="1" x14ac:dyDescent="0.25">
      <c r="A33" s="35"/>
      <c r="J33" s="33"/>
      <c r="K33" s="33"/>
      <c r="L33" s="34"/>
    </row>
    <row r="34" spans="1:12" s="32" customFormat="1" ht="14.25" thickBot="1" x14ac:dyDescent="0.3">
      <c r="A34" s="35" t="s">
        <v>327</v>
      </c>
      <c r="G34" s="38">
        <f>G32/475</f>
        <v>9.1038011695907597E-3</v>
      </c>
      <c r="J34" s="33"/>
      <c r="K34" s="33"/>
      <c r="L34" s="34"/>
    </row>
    <row r="35" spans="1:12" s="32" customFormat="1" ht="14.25" thickTop="1" x14ac:dyDescent="0.25">
      <c r="A35" s="35"/>
      <c r="J35" s="33"/>
      <c r="K35" s="33"/>
      <c r="L35" s="34"/>
    </row>
    <row r="36" spans="1:12" s="32" customFormat="1" ht="13.5" x14ac:dyDescent="0.25">
      <c r="A36" s="35"/>
      <c r="B36" s="13" t="s">
        <v>10</v>
      </c>
      <c r="E36" s="39" t="s">
        <v>11</v>
      </c>
      <c r="J36" s="33"/>
      <c r="K36" s="33"/>
      <c r="L36" s="34"/>
    </row>
    <row r="37" spans="1:12" s="32" customFormat="1" ht="13.5" x14ac:dyDescent="0.25">
      <c r="A37" s="35"/>
      <c r="B37" s="13" t="s">
        <v>12</v>
      </c>
      <c r="C37" s="13" t="s">
        <v>5</v>
      </c>
      <c r="E37" s="13" t="s">
        <v>12</v>
      </c>
      <c r="J37" s="33"/>
      <c r="K37" s="33"/>
      <c r="L37" s="34"/>
    </row>
    <row r="38" spans="1:12" s="32" customFormat="1" ht="13.5" x14ac:dyDescent="0.25">
      <c r="A38" s="35" t="s">
        <v>13</v>
      </c>
      <c r="B38" s="85">
        <v>0.89861111111111114</v>
      </c>
      <c r="C38" s="33">
        <v>9.0277777777777787E-3</v>
      </c>
      <c r="E38" s="33">
        <f t="shared" ref="E38:E42" si="3">SUM(B38)+(C38)</f>
        <v>0.90763888888888888</v>
      </c>
      <c r="G38" s="56"/>
      <c r="J38" s="33"/>
      <c r="K38" s="33"/>
      <c r="L38" s="34"/>
    </row>
    <row r="39" spans="1:12" s="32" customFormat="1" ht="13.5" x14ac:dyDescent="0.25">
      <c r="A39" s="35" t="s">
        <v>14</v>
      </c>
      <c r="B39" s="85">
        <v>0.88680555555555562</v>
      </c>
      <c r="C39" s="33">
        <v>9.0277777777777787E-3</v>
      </c>
      <c r="E39" s="33">
        <f t="shared" si="3"/>
        <v>0.89583333333333337</v>
      </c>
      <c r="G39" s="56"/>
      <c r="J39" s="33"/>
      <c r="K39" s="33"/>
      <c r="L39" s="34"/>
    </row>
    <row r="40" spans="1:12" s="32" customFormat="1" ht="13.5" x14ac:dyDescent="0.25">
      <c r="A40" s="35" t="s">
        <v>15</v>
      </c>
      <c r="B40" s="85">
        <v>0.9</v>
      </c>
      <c r="C40" s="33">
        <v>9.0277777777777787E-3</v>
      </c>
      <c r="E40" s="33">
        <f t="shared" si="3"/>
        <v>0.90902777777777777</v>
      </c>
      <c r="G40" s="56"/>
      <c r="J40" s="33"/>
      <c r="K40" s="33"/>
      <c r="L40" s="34"/>
    </row>
    <row r="41" spans="1:12" s="32" customFormat="1" ht="13.5" x14ac:dyDescent="0.25">
      <c r="A41" s="35" t="s">
        <v>16</v>
      </c>
      <c r="B41" s="85">
        <v>0.92499999999999993</v>
      </c>
      <c r="C41" s="33">
        <v>9.0277777777777787E-3</v>
      </c>
      <c r="E41" s="33">
        <f t="shared" si="3"/>
        <v>0.93402777777777768</v>
      </c>
      <c r="G41" s="56"/>
      <c r="J41" s="33"/>
      <c r="K41" s="33"/>
      <c r="L41" s="34"/>
    </row>
    <row r="42" spans="1:12" s="32" customFormat="1" ht="13.5" x14ac:dyDescent="0.25">
      <c r="A42" s="35" t="s">
        <v>17</v>
      </c>
      <c r="B42" s="85">
        <v>0.96736111111111101</v>
      </c>
      <c r="C42" s="33">
        <v>9.0277777777777787E-3</v>
      </c>
      <c r="E42" s="33">
        <f t="shared" si="3"/>
        <v>0.97638888888888875</v>
      </c>
      <c r="G42" s="56"/>
      <c r="J42" s="33"/>
      <c r="K42" s="33"/>
      <c r="L42" s="34"/>
    </row>
    <row r="43" spans="1:12" s="32" customFormat="1" ht="13.5" x14ac:dyDescent="0.25">
      <c r="A43" s="35"/>
      <c r="J43" s="33"/>
      <c r="K43" s="33"/>
      <c r="L43" s="34"/>
    </row>
    <row r="44" spans="1:12" s="32" customFormat="1" ht="14.25" thickBot="1" x14ac:dyDescent="0.3">
      <c r="A44" s="40"/>
      <c r="B44" s="41"/>
      <c r="C44" s="41"/>
      <c r="D44" s="41"/>
      <c r="E44" s="41"/>
      <c r="F44" s="41"/>
      <c r="G44" s="41"/>
      <c r="H44" s="41"/>
      <c r="I44" s="41"/>
      <c r="J44" s="42"/>
      <c r="K44" s="33"/>
      <c r="L44" s="34"/>
    </row>
    <row r="46" spans="1:12" ht="19.5" x14ac:dyDescent="0.35">
      <c r="A46" s="86" t="s">
        <v>32</v>
      </c>
      <c r="B46" s="87"/>
      <c r="C46" s="87"/>
      <c r="D46" s="87"/>
      <c r="E46" s="87"/>
      <c r="F46" s="87"/>
      <c r="G46" s="87"/>
      <c r="H46" s="87"/>
      <c r="I46" s="87"/>
    </row>
    <row r="47" spans="1:12" s="20" customFormat="1" ht="13.5" x14ac:dyDescent="0.25">
      <c r="A47" s="88"/>
      <c r="B47" s="89"/>
      <c r="C47" s="89"/>
      <c r="D47" s="89"/>
      <c r="E47" s="90" t="s">
        <v>33</v>
      </c>
      <c r="F47" s="90" t="s">
        <v>3</v>
      </c>
      <c r="G47" s="91"/>
      <c r="H47" s="89"/>
      <c r="I47" s="89"/>
      <c r="J47" s="10"/>
      <c r="K47" s="10"/>
      <c r="L47" s="26"/>
    </row>
    <row r="48" spans="1:12" s="20" customFormat="1" ht="13.5" x14ac:dyDescent="0.25">
      <c r="A48" s="89"/>
      <c r="B48" s="89"/>
      <c r="C48" s="89"/>
      <c r="D48" s="89"/>
      <c r="E48" s="92" t="s">
        <v>4</v>
      </c>
      <c r="F48" s="92" t="s">
        <v>4</v>
      </c>
      <c r="G48" s="92" t="s">
        <v>5</v>
      </c>
      <c r="H48" s="89"/>
      <c r="I48" s="89"/>
      <c r="J48" s="14"/>
      <c r="K48" s="14"/>
      <c r="L48" s="26"/>
    </row>
    <row r="49" spans="1:12" s="20" customFormat="1" ht="13.5" x14ac:dyDescent="0.25">
      <c r="A49" s="93" t="s">
        <v>23</v>
      </c>
      <c r="B49" s="93" t="s">
        <v>34</v>
      </c>
      <c r="C49" s="93"/>
      <c r="D49" s="93"/>
      <c r="E49" s="94" t="s">
        <v>35</v>
      </c>
      <c r="F49" s="94" t="s">
        <v>36</v>
      </c>
      <c r="G49" s="94" t="s">
        <v>37</v>
      </c>
      <c r="H49" s="89" t="s">
        <v>38</v>
      </c>
      <c r="I49" s="93"/>
      <c r="J49" s="10"/>
      <c r="K49" s="10"/>
      <c r="L49" s="26"/>
    </row>
    <row r="50" spans="1:12" s="20" customFormat="1" ht="13.5" x14ac:dyDescent="0.25">
      <c r="A50" s="93" t="s">
        <v>26</v>
      </c>
      <c r="B50" s="93" t="s">
        <v>39</v>
      </c>
      <c r="C50" s="93"/>
      <c r="D50" s="93"/>
      <c r="E50" s="94"/>
      <c r="F50" s="94"/>
      <c r="G50" s="94"/>
      <c r="H50" s="89"/>
      <c r="I50" s="93"/>
      <c r="J50" s="10"/>
      <c r="K50" s="10"/>
      <c r="L50" s="26"/>
    </row>
    <row r="51" spans="1:12" s="20" customFormat="1" ht="13.5" x14ac:dyDescent="0.25">
      <c r="A51" s="93" t="s">
        <v>27</v>
      </c>
      <c r="B51" s="93" t="s">
        <v>40</v>
      </c>
      <c r="C51" s="93"/>
      <c r="D51" s="93"/>
      <c r="E51" s="94" t="s">
        <v>41</v>
      </c>
      <c r="F51" s="94" t="s">
        <v>42</v>
      </c>
      <c r="G51" s="94" t="s">
        <v>43</v>
      </c>
      <c r="H51" s="89" t="s">
        <v>44</v>
      </c>
      <c r="I51" s="93"/>
      <c r="J51" s="10"/>
      <c r="K51" s="10"/>
      <c r="L51" s="26"/>
    </row>
    <row r="52" spans="1:12" s="20" customFormat="1" ht="13.5" x14ac:dyDescent="0.25">
      <c r="A52" s="93" t="s">
        <v>28</v>
      </c>
      <c r="B52" s="93" t="s">
        <v>45</v>
      </c>
      <c r="C52" s="93"/>
      <c r="D52" s="93"/>
      <c r="E52" s="94" t="s">
        <v>46</v>
      </c>
      <c r="F52" s="94" t="s">
        <v>47</v>
      </c>
      <c r="G52" s="94" t="s">
        <v>48</v>
      </c>
      <c r="H52" s="89" t="s">
        <v>49</v>
      </c>
      <c r="I52" s="93"/>
      <c r="J52" s="10"/>
      <c r="K52" s="10"/>
      <c r="L52" s="26"/>
    </row>
    <row r="53" spans="1:12" s="20" customFormat="1" ht="13.5" x14ac:dyDescent="0.25">
      <c r="A53" s="93" t="s">
        <v>29</v>
      </c>
      <c r="B53" s="95" t="s">
        <v>50</v>
      </c>
      <c r="C53" s="93"/>
      <c r="D53" s="93"/>
      <c r="E53" s="94" t="s">
        <v>51</v>
      </c>
      <c r="F53" s="94" t="s">
        <v>52</v>
      </c>
      <c r="G53" s="94" t="s">
        <v>53</v>
      </c>
      <c r="H53" s="96" t="s">
        <v>54</v>
      </c>
      <c r="I53" s="93"/>
      <c r="J53" s="10"/>
      <c r="K53" s="10"/>
      <c r="L53" s="26"/>
    </row>
    <row r="54" spans="1:12" s="20" customFormat="1" ht="14.25" thickBot="1" x14ac:dyDescent="0.3">
      <c r="A54" s="93" t="s">
        <v>31</v>
      </c>
      <c r="B54" s="93" t="s">
        <v>6</v>
      </c>
      <c r="C54" s="93"/>
      <c r="D54" s="93"/>
      <c r="E54" s="97" t="s">
        <v>55</v>
      </c>
      <c r="F54" s="97" t="s">
        <v>56</v>
      </c>
      <c r="G54" s="97" t="s">
        <v>57</v>
      </c>
      <c r="H54" s="89" t="s">
        <v>58</v>
      </c>
      <c r="I54" s="93"/>
      <c r="J54" s="10"/>
      <c r="K54" s="10"/>
      <c r="L54" s="26"/>
    </row>
    <row r="55" spans="1:12" ht="16.5" thickTop="1" x14ac:dyDescent="0.25">
      <c r="A55" s="98"/>
      <c r="B55" s="87"/>
      <c r="C55" s="87"/>
      <c r="D55" s="87"/>
      <c r="E55" s="87"/>
      <c r="F55" s="87"/>
      <c r="G55" s="87"/>
      <c r="H55" s="87"/>
      <c r="I55" s="87"/>
    </row>
    <row r="56" spans="1:12" x14ac:dyDescent="0.25">
      <c r="A56" s="98"/>
      <c r="B56" s="87"/>
      <c r="C56" s="87"/>
      <c r="D56" s="87"/>
      <c r="E56" s="87"/>
      <c r="F56" s="87"/>
      <c r="G56" s="87"/>
      <c r="H56" s="87"/>
      <c r="I56" s="87"/>
    </row>
    <row r="57" spans="1:12" ht="19.5" x14ac:dyDescent="0.35">
      <c r="A57" s="86" t="s">
        <v>59</v>
      </c>
      <c r="B57" s="87"/>
      <c r="C57" s="87"/>
      <c r="D57" s="87"/>
      <c r="E57" s="87"/>
      <c r="F57" s="87"/>
      <c r="G57" s="87"/>
      <c r="H57" s="87"/>
      <c r="I57" s="87"/>
    </row>
    <row r="58" spans="1:12" s="12" customFormat="1" ht="13.5" x14ac:dyDescent="0.25">
      <c r="A58" s="88"/>
      <c r="B58" s="89"/>
      <c r="C58" s="89"/>
      <c r="D58" s="89"/>
      <c r="E58" s="90" t="s">
        <v>33</v>
      </c>
      <c r="F58" s="90" t="s">
        <v>3</v>
      </c>
      <c r="G58" s="91"/>
      <c r="H58" s="89"/>
      <c r="I58" s="99"/>
      <c r="J58" s="10"/>
      <c r="K58" s="10"/>
      <c r="L58" s="11"/>
    </row>
    <row r="59" spans="1:12" s="12" customFormat="1" ht="13.5" x14ac:dyDescent="0.25">
      <c r="A59" s="89"/>
      <c r="B59" s="89"/>
      <c r="C59" s="89"/>
      <c r="D59" s="89"/>
      <c r="E59" s="92" t="s">
        <v>4</v>
      </c>
      <c r="F59" s="92" t="s">
        <v>4</v>
      </c>
      <c r="G59" s="92" t="s">
        <v>5</v>
      </c>
      <c r="H59" s="89"/>
      <c r="I59" s="99"/>
      <c r="J59" s="14"/>
      <c r="K59" s="14"/>
      <c r="L59" s="11"/>
    </row>
    <row r="60" spans="1:12" s="32" customFormat="1" ht="13.5" x14ac:dyDescent="0.25">
      <c r="A60" s="93" t="s">
        <v>23</v>
      </c>
      <c r="B60" s="93" t="s">
        <v>60</v>
      </c>
      <c r="C60" s="93"/>
      <c r="D60" s="93"/>
      <c r="E60" s="94" t="s">
        <v>61</v>
      </c>
      <c r="F60" s="94" t="s">
        <v>62</v>
      </c>
      <c r="G60" s="94" t="s">
        <v>63</v>
      </c>
      <c r="H60" s="89" t="s">
        <v>64</v>
      </c>
      <c r="I60" s="93"/>
      <c r="J60" s="33"/>
      <c r="K60" s="33"/>
      <c r="L60" s="34"/>
    </row>
    <row r="61" spans="1:12" s="32" customFormat="1" ht="13.5" x14ac:dyDescent="0.25">
      <c r="A61" s="93" t="s">
        <v>26</v>
      </c>
      <c r="B61" s="93" t="s">
        <v>65</v>
      </c>
      <c r="C61" s="93"/>
      <c r="D61" s="93"/>
      <c r="E61" s="94" t="s">
        <v>66</v>
      </c>
      <c r="F61" s="94" t="s">
        <v>67</v>
      </c>
      <c r="G61" s="94" t="s">
        <v>68</v>
      </c>
      <c r="H61" s="89" t="s">
        <v>69</v>
      </c>
      <c r="I61" s="93"/>
      <c r="J61" s="33"/>
      <c r="K61" s="33"/>
      <c r="L61" s="34"/>
    </row>
    <row r="62" spans="1:12" s="32" customFormat="1" ht="13.5" x14ac:dyDescent="0.25">
      <c r="A62" s="93" t="s">
        <v>27</v>
      </c>
      <c r="B62" s="93" t="s">
        <v>70</v>
      </c>
      <c r="C62" s="93"/>
      <c r="D62" s="93"/>
      <c r="E62" s="94" t="s">
        <v>71</v>
      </c>
      <c r="F62" s="94" t="s">
        <v>72</v>
      </c>
      <c r="G62" s="94" t="s">
        <v>73</v>
      </c>
      <c r="H62" s="89" t="s">
        <v>74</v>
      </c>
      <c r="I62" s="93"/>
      <c r="J62" s="33"/>
      <c r="K62" s="33"/>
      <c r="L62" s="34"/>
    </row>
    <row r="63" spans="1:12" s="32" customFormat="1" ht="13.5" x14ac:dyDescent="0.25">
      <c r="A63" s="93" t="s">
        <v>28</v>
      </c>
      <c r="B63" s="93" t="s">
        <v>75</v>
      </c>
      <c r="C63" s="93"/>
      <c r="D63" s="93"/>
      <c r="E63" s="94" t="s">
        <v>76</v>
      </c>
      <c r="F63" s="94" t="s">
        <v>77</v>
      </c>
      <c r="G63" s="94" t="s">
        <v>78</v>
      </c>
      <c r="H63" s="89" t="s">
        <v>79</v>
      </c>
      <c r="I63" s="93"/>
      <c r="J63" s="33"/>
      <c r="K63" s="33"/>
      <c r="L63" s="34"/>
    </row>
    <row r="64" spans="1:12" s="32" customFormat="1" ht="13.5" x14ac:dyDescent="0.25">
      <c r="A64" s="93" t="s">
        <v>29</v>
      </c>
      <c r="B64" s="95" t="s">
        <v>80</v>
      </c>
      <c r="C64" s="93"/>
      <c r="D64" s="93"/>
      <c r="E64" s="94" t="s">
        <v>81</v>
      </c>
      <c r="F64" s="94" t="s">
        <v>82</v>
      </c>
      <c r="G64" s="94" t="s">
        <v>83</v>
      </c>
      <c r="H64" s="96" t="s">
        <v>84</v>
      </c>
      <c r="I64" s="93"/>
      <c r="J64" s="33"/>
      <c r="K64" s="33"/>
      <c r="L64" s="34"/>
    </row>
    <row r="65" spans="1:12" s="32" customFormat="1" ht="14.25" thickBot="1" x14ac:dyDescent="0.3">
      <c r="A65" s="93" t="s">
        <v>31</v>
      </c>
      <c r="B65" s="93" t="s">
        <v>7</v>
      </c>
      <c r="C65" s="93"/>
      <c r="D65" s="93"/>
      <c r="E65" s="97" t="s">
        <v>85</v>
      </c>
      <c r="F65" s="97" t="s">
        <v>86</v>
      </c>
      <c r="G65" s="97" t="s">
        <v>87</v>
      </c>
      <c r="H65" s="89" t="s">
        <v>88</v>
      </c>
      <c r="I65" s="93"/>
      <c r="J65" s="33"/>
      <c r="K65" s="33"/>
      <c r="L65" s="34"/>
    </row>
    <row r="66" spans="1:12" ht="16.5" thickTop="1" x14ac:dyDescent="0.25"/>
    <row r="68" spans="1:12" ht="19.5" x14ac:dyDescent="0.35">
      <c r="A68" s="19" t="s">
        <v>89</v>
      </c>
    </row>
    <row r="69" spans="1:12" s="12" customFormat="1" ht="13.5" x14ac:dyDescent="0.25">
      <c r="A69" s="5"/>
      <c r="B69" s="6"/>
      <c r="C69" s="6"/>
      <c r="D69" s="6"/>
      <c r="E69" s="7" t="s">
        <v>33</v>
      </c>
      <c r="F69" s="7" t="s">
        <v>3</v>
      </c>
      <c r="G69" s="8"/>
      <c r="H69" s="6"/>
      <c r="I69" s="9"/>
      <c r="J69" s="10"/>
      <c r="K69" s="10"/>
      <c r="L69" s="11"/>
    </row>
    <row r="70" spans="1:12" s="12" customFormat="1" ht="13.5" x14ac:dyDescent="0.25">
      <c r="A70" s="6"/>
      <c r="B70" s="6"/>
      <c r="C70" s="6"/>
      <c r="D70" s="6"/>
      <c r="E70" s="13" t="s">
        <v>4</v>
      </c>
      <c r="F70" s="13" t="s">
        <v>4</v>
      </c>
      <c r="G70" s="13" t="s">
        <v>5</v>
      </c>
      <c r="H70" s="6"/>
      <c r="I70" s="9"/>
      <c r="J70" s="14"/>
      <c r="K70" s="14"/>
      <c r="L70" s="11"/>
    </row>
    <row r="71" spans="1:12" s="32" customFormat="1" ht="13.5" x14ac:dyDescent="0.25">
      <c r="A71" s="20" t="s">
        <v>23</v>
      </c>
      <c r="B71" s="20" t="s">
        <v>90</v>
      </c>
      <c r="C71" s="6"/>
      <c r="D71" s="20"/>
      <c r="E71" s="10">
        <v>20.139583333333334</v>
      </c>
      <c r="F71" s="10">
        <v>20.540277777777778</v>
      </c>
      <c r="G71" s="26">
        <v>577</v>
      </c>
      <c r="H71" s="6" t="s">
        <v>91</v>
      </c>
      <c r="I71" s="7"/>
      <c r="J71" s="33"/>
      <c r="K71" s="33"/>
      <c r="L71" s="34"/>
    </row>
    <row r="72" spans="1:12" s="32" customFormat="1" ht="13.5" x14ac:dyDescent="0.25">
      <c r="A72" s="20" t="s">
        <v>26</v>
      </c>
      <c r="B72" s="20" t="s">
        <v>39</v>
      </c>
      <c r="C72" s="6"/>
      <c r="D72" s="20"/>
      <c r="E72" s="21" t="s">
        <v>1</v>
      </c>
      <c r="F72" s="21" t="s">
        <v>1</v>
      </c>
      <c r="G72" s="21" t="s">
        <v>1</v>
      </c>
      <c r="H72" s="6" t="s">
        <v>1</v>
      </c>
      <c r="I72" s="7"/>
      <c r="J72" s="33"/>
      <c r="K72" s="33"/>
      <c r="L72" s="34"/>
    </row>
    <row r="73" spans="1:12" s="32" customFormat="1" ht="13.5" x14ac:dyDescent="0.25">
      <c r="A73" s="20" t="s">
        <v>27</v>
      </c>
      <c r="B73" s="20" t="s">
        <v>90</v>
      </c>
      <c r="C73" s="6"/>
      <c r="D73" s="20"/>
      <c r="E73" s="10">
        <v>21.970833333333331</v>
      </c>
      <c r="F73" s="10">
        <v>22.232638888888889</v>
      </c>
      <c r="G73" s="26">
        <v>377</v>
      </c>
      <c r="H73" s="6" t="s">
        <v>92</v>
      </c>
      <c r="I73" s="7"/>
      <c r="J73" s="33"/>
      <c r="K73" s="33"/>
      <c r="L73" s="34"/>
    </row>
    <row r="74" spans="1:12" s="32" customFormat="1" ht="13.5" x14ac:dyDescent="0.25">
      <c r="A74" s="20" t="s">
        <v>28</v>
      </c>
      <c r="B74" s="20" t="s">
        <v>93</v>
      </c>
      <c r="C74" s="6"/>
      <c r="D74" s="20"/>
      <c r="E74" s="10">
        <v>33.952083333333334</v>
      </c>
      <c r="F74" s="10">
        <v>34.564583333333331</v>
      </c>
      <c r="G74" s="26">
        <v>882</v>
      </c>
      <c r="H74" s="6" t="s">
        <v>94</v>
      </c>
      <c r="I74" s="7"/>
      <c r="J74" s="33"/>
      <c r="K74" s="33"/>
      <c r="L74" s="34"/>
    </row>
    <row r="75" spans="1:12" s="32" customFormat="1" ht="13.5" x14ac:dyDescent="0.25">
      <c r="A75" s="20" t="s">
        <v>29</v>
      </c>
      <c r="B75" s="23" t="s">
        <v>40</v>
      </c>
      <c r="C75" s="6"/>
      <c r="D75" s="20"/>
      <c r="E75" s="10">
        <v>17.390972222222221</v>
      </c>
      <c r="F75" s="10">
        <v>17.815277777777776</v>
      </c>
      <c r="G75" s="26">
        <v>611</v>
      </c>
      <c r="H75" s="24" t="s">
        <v>95</v>
      </c>
      <c r="I75" s="7"/>
      <c r="J75" s="33"/>
      <c r="K75" s="33"/>
      <c r="L75" s="34"/>
    </row>
    <row r="76" spans="1:12" s="32" customFormat="1" ht="14.25" thickBot="1" x14ac:dyDescent="0.3">
      <c r="A76" s="20" t="s">
        <v>31</v>
      </c>
      <c r="B76" s="20" t="s">
        <v>8</v>
      </c>
      <c r="C76" s="6"/>
      <c r="D76" s="20"/>
      <c r="E76" s="25" t="s">
        <v>96</v>
      </c>
      <c r="F76" s="25" t="s">
        <v>97</v>
      </c>
      <c r="G76" s="25" t="s">
        <v>98</v>
      </c>
      <c r="H76" s="6" t="s">
        <v>99</v>
      </c>
      <c r="I76" s="7"/>
      <c r="J76" s="33"/>
      <c r="K76" s="33"/>
      <c r="L76" s="34"/>
    </row>
    <row r="77" spans="1:12" ht="16.5" thickTop="1" x14ac:dyDescent="0.25"/>
    <row r="79" spans="1:12" ht="19.5" x14ac:dyDescent="0.35">
      <c r="A79" s="19" t="s">
        <v>100</v>
      </c>
    </row>
    <row r="80" spans="1:12" s="12" customFormat="1" ht="13.5" x14ac:dyDescent="0.25">
      <c r="A80" s="5"/>
      <c r="B80" s="6"/>
      <c r="C80" s="6"/>
      <c r="D80" s="6"/>
      <c r="E80" s="7" t="s">
        <v>33</v>
      </c>
      <c r="F80" s="7" t="s">
        <v>3</v>
      </c>
      <c r="G80" s="8"/>
      <c r="H80" s="6"/>
      <c r="I80" s="9"/>
      <c r="J80" s="10"/>
      <c r="K80" s="10"/>
      <c r="L80" s="11"/>
    </row>
    <row r="81" spans="1:12" s="12" customFormat="1" ht="13.5" x14ac:dyDescent="0.25">
      <c r="A81" s="6"/>
      <c r="B81" s="6"/>
      <c r="C81" s="6"/>
      <c r="D81" s="6"/>
      <c r="E81" s="13" t="s">
        <v>4</v>
      </c>
      <c r="F81" s="13" t="s">
        <v>4</v>
      </c>
      <c r="G81" s="13" t="s">
        <v>5</v>
      </c>
      <c r="H81" s="6"/>
      <c r="I81" s="9"/>
      <c r="J81" s="14"/>
      <c r="K81" s="14"/>
      <c r="L81" s="11"/>
    </row>
    <row r="82" spans="1:12" s="20" customFormat="1" ht="13.5" x14ac:dyDescent="0.25">
      <c r="A82" s="20" t="s">
        <v>23</v>
      </c>
      <c r="B82" s="20" t="s">
        <v>80</v>
      </c>
      <c r="E82" s="10">
        <v>16.576388888888889</v>
      </c>
      <c r="F82" s="10">
        <v>16.865277777777777</v>
      </c>
      <c r="G82" s="28">
        <v>416</v>
      </c>
      <c r="H82" s="6" t="s">
        <v>101</v>
      </c>
      <c r="J82" s="10" t="s">
        <v>1</v>
      </c>
      <c r="K82" s="10"/>
      <c r="L82" s="26"/>
    </row>
    <row r="83" spans="1:12" s="20" customFormat="1" ht="13.5" x14ac:dyDescent="0.25">
      <c r="A83" s="20" t="s">
        <v>26</v>
      </c>
      <c r="B83" s="20" t="s">
        <v>102</v>
      </c>
      <c r="E83" s="10">
        <v>4.9152777777777779</v>
      </c>
      <c r="F83" s="10">
        <v>4.9763888888888888</v>
      </c>
      <c r="G83" s="28">
        <v>88</v>
      </c>
      <c r="H83" s="6" t="s">
        <v>103</v>
      </c>
      <c r="J83" s="10" t="s">
        <v>1</v>
      </c>
      <c r="K83" s="10"/>
      <c r="L83" s="26"/>
    </row>
    <row r="84" spans="1:12" s="20" customFormat="1" ht="13.5" x14ac:dyDescent="0.25">
      <c r="A84" s="20" t="s">
        <v>27</v>
      </c>
      <c r="B84" s="20" t="s">
        <v>80</v>
      </c>
      <c r="E84" s="10">
        <v>17.628472222222221</v>
      </c>
      <c r="F84" s="10">
        <v>17.568055555555556</v>
      </c>
      <c r="G84" s="28">
        <v>-87</v>
      </c>
      <c r="H84" s="6" t="s">
        <v>104</v>
      </c>
      <c r="J84" s="10" t="s">
        <v>1</v>
      </c>
      <c r="K84" s="10"/>
      <c r="L84" s="26"/>
    </row>
    <row r="85" spans="1:12" s="20" customFormat="1" ht="13.5" x14ac:dyDescent="0.25">
      <c r="A85" s="20" t="s">
        <v>28</v>
      </c>
      <c r="B85" s="20" t="s">
        <v>50</v>
      </c>
      <c r="E85" s="10">
        <v>24.530555555555555</v>
      </c>
      <c r="F85" s="10">
        <v>24.757638888888888</v>
      </c>
      <c r="G85" s="28">
        <v>327</v>
      </c>
      <c r="H85" s="6" t="s">
        <v>105</v>
      </c>
      <c r="J85" s="10" t="s">
        <v>1</v>
      </c>
      <c r="K85" s="10"/>
      <c r="L85" s="26"/>
    </row>
    <row r="86" spans="1:12" s="20" customFormat="1" ht="13.5" x14ac:dyDescent="0.25">
      <c r="A86" s="20" t="s">
        <v>29</v>
      </c>
      <c r="B86" s="23" t="s">
        <v>106</v>
      </c>
      <c r="E86" s="10">
        <v>18.484027777777779</v>
      </c>
      <c r="F86" s="10">
        <v>18.881250000000001</v>
      </c>
      <c r="G86" s="28">
        <v>572</v>
      </c>
      <c r="H86" s="24" t="s">
        <v>107</v>
      </c>
      <c r="J86" s="10" t="s">
        <v>1</v>
      </c>
      <c r="K86" s="10"/>
      <c r="L86" s="26"/>
    </row>
    <row r="87" spans="1:12" s="20" customFormat="1" ht="14.25" thickBot="1" x14ac:dyDescent="0.3">
      <c r="A87" s="20" t="s">
        <v>31</v>
      </c>
      <c r="B87" s="20" t="s">
        <v>9</v>
      </c>
      <c r="E87" s="29">
        <v>82.134722222222223</v>
      </c>
      <c r="F87" s="29">
        <v>83.048611111111114</v>
      </c>
      <c r="G87" s="30">
        <v>1316</v>
      </c>
      <c r="H87" s="6" t="s">
        <v>108</v>
      </c>
      <c r="J87" s="10" t="s">
        <v>1</v>
      </c>
      <c r="K87" s="10"/>
      <c r="L87" s="26"/>
    </row>
    <row r="88" spans="1:12" ht="16.5" thickTop="1" x14ac:dyDescent="0.25"/>
    <row r="90" spans="1:12" ht="19.5" x14ac:dyDescent="0.35">
      <c r="A90" s="19" t="s">
        <v>166</v>
      </c>
    </row>
    <row r="91" spans="1:12" s="12" customFormat="1" ht="13.5" x14ac:dyDescent="0.25">
      <c r="A91" s="5"/>
      <c r="B91" s="6"/>
      <c r="C91" s="6"/>
      <c r="D91" s="6"/>
      <c r="E91" s="7" t="s">
        <v>33</v>
      </c>
      <c r="F91" s="7" t="s">
        <v>3</v>
      </c>
      <c r="G91" s="8"/>
      <c r="H91" s="6"/>
      <c r="I91" s="9"/>
      <c r="J91" s="10"/>
      <c r="K91" s="10"/>
      <c r="L91" s="11"/>
    </row>
    <row r="92" spans="1:12" s="12" customFormat="1" ht="13.5" x14ac:dyDescent="0.25">
      <c r="A92" s="6"/>
      <c r="B92" s="6"/>
      <c r="C92" s="6"/>
      <c r="D92" s="6"/>
      <c r="E92" s="13" t="s">
        <v>4</v>
      </c>
      <c r="F92" s="13" t="s">
        <v>4</v>
      </c>
      <c r="G92" s="13" t="s">
        <v>5</v>
      </c>
      <c r="H92" s="6"/>
      <c r="I92" s="9"/>
      <c r="J92" s="14"/>
      <c r="K92" s="14"/>
      <c r="L92" s="11"/>
    </row>
    <row r="93" spans="1:12" s="20" customFormat="1" ht="13.5" x14ac:dyDescent="0.25">
      <c r="A93" s="20" t="s">
        <v>23</v>
      </c>
      <c r="B93" s="32" t="s">
        <v>45</v>
      </c>
      <c r="C93" s="6"/>
      <c r="E93" s="10">
        <v>23.030555555555555</v>
      </c>
      <c r="F93" s="10">
        <v>23.577083333333334</v>
      </c>
      <c r="G93" s="28">
        <v>787</v>
      </c>
      <c r="H93" s="35" t="s">
        <v>310</v>
      </c>
      <c r="J93" s="10" t="s">
        <v>1</v>
      </c>
      <c r="K93" s="10"/>
      <c r="L93" s="26"/>
    </row>
    <row r="94" spans="1:12" s="20" customFormat="1" ht="13.5" x14ac:dyDescent="0.25">
      <c r="A94" s="20" t="s">
        <v>26</v>
      </c>
      <c r="B94" s="20" t="s">
        <v>102</v>
      </c>
      <c r="C94" s="6"/>
      <c r="E94" s="10">
        <v>5.4618055555555562</v>
      </c>
      <c r="F94" s="10">
        <v>5.395833333333333</v>
      </c>
      <c r="G94" s="28">
        <v>-95</v>
      </c>
      <c r="H94" s="35" t="s">
        <v>311</v>
      </c>
      <c r="J94" s="10" t="s">
        <v>1</v>
      </c>
      <c r="K94" s="10"/>
      <c r="L94" s="26"/>
    </row>
    <row r="95" spans="1:12" s="20" customFormat="1" ht="13.5" x14ac:dyDescent="0.25">
      <c r="A95" s="20" t="s">
        <v>27</v>
      </c>
      <c r="B95" s="32" t="s">
        <v>70</v>
      </c>
      <c r="C95" s="6"/>
      <c r="E95" s="10">
        <v>12.178472222222224</v>
      </c>
      <c r="F95" s="10">
        <v>12.304166666666667</v>
      </c>
      <c r="G95" s="28">
        <v>181</v>
      </c>
      <c r="H95" s="35" t="s">
        <v>312</v>
      </c>
      <c r="J95" s="10" t="s">
        <v>1</v>
      </c>
      <c r="K95" s="10"/>
      <c r="L95" s="26"/>
    </row>
    <row r="96" spans="1:12" s="20" customFormat="1" ht="13.5" x14ac:dyDescent="0.25">
      <c r="A96" s="20" t="s">
        <v>28</v>
      </c>
      <c r="B96" s="32" t="s">
        <v>93</v>
      </c>
      <c r="C96" s="6"/>
      <c r="E96" s="10">
        <v>33.47013888888889</v>
      </c>
      <c r="F96" s="10">
        <v>34.259722222222223</v>
      </c>
      <c r="G96" s="28">
        <v>1137</v>
      </c>
      <c r="H96" s="35" t="s">
        <v>129</v>
      </c>
      <c r="J96" s="10" t="s">
        <v>1</v>
      </c>
      <c r="K96" s="10"/>
      <c r="L96" s="26"/>
    </row>
    <row r="97" spans="1:12" s="20" customFormat="1" ht="13.5" x14ac:dyDescent="0.25">
      <c r="A97" s="20" t="s">
        <v>29</v>
      </c>
      <c r="B97" s="36" t="s">
        <v>313</v>
      </c>
      <c r="C97" s="6"/>
      <c r="E97" s="10">
        <v>27.262499999999999</v>
      </c>
      <c r="F97" s="10">
        <v>27.282638888888886</v>
      </c>
      <c r="G97" s="28">
        <v>29</v>
      </c>
      <c r="H97" s="63" t="s">
        <v>314</v>
      </c>
      <c r="J97" s="10" t="s">
        <v>1</v>
      </c>
      <c r="K97" s="10"/>
      <c r="L97" s="26"/>
    </row>
    <row r="98" spans="1:12" s="20" customFormat="1" ht="14.25" thickBot="1" x14ac:dyDescent="0.3">
      <c r="A98" s="20" t="s">
        <v>31</v>
      </c>
      <c r="B98" s="32" t="s">
        <v>309</v>
      </c>
      <c r="C98" s="6"/>
      <c r="E98" s="29">
        <v>101.40347222222222</v>
      </c>
      <c r="F98" s="29">
        <v>102.81944444444444</v>
      </c>
      <c r="G98" s="30">
        <v>2039</v>
      </c>
      <c r="H98" s="35" t="s">
        <v>25</v>
      </c>
      <c r="J98" s="10" t="s">
        <v>1</v>
      </c>
      <c r="K98" s="10"/>
      <c r="L98" s="26"/>
    </row>
    <row r="99" spans="1:12" s="20" customFormat="1" ht="14.25" thickTop="1" x14ac:dyDescent="0.25">
      <c r="B99" s="32"/>
      <c r="C99" s="6"/>
      <c r="E99" s="10"/>
      <c r="F99" s="10"/>
      <c r="G99" s="28"/>
      <c r="H99" s="35"/>
      <c r="J99" s="10"/>
      <c r="K99" s="10"/>
      <c r="L99" s="26"/>
    </row>
    <row r="100" spans="1:12" s="20" customFormat="1" ht="19.5" x14ac:dyDescent="0.35">
      <c r="A100" s="69" t="s">
        <v>470</v>
      </c>
      <c r="B100"/>
      <c r="C100"/>
      <c r="D100"/>
      <c r="E100"/>
      <c r="F100"/>
      <c r="G100"/>
      <c r="H100"/>
      <c r="I100"/>
      <c r="J100" s="10"/>
      <c r="K100" s="10"/>
      <c r="L100" s="26"/>
    </row>
    <row r="101" spans="1:12" s="20" customFormat="1" ht="13.5" x14ac:dyDescent="0.25">
      <c r="A101" s="5"/>
      <c r="B101" s="6"/>
      <c r="C101" s="6"/>
      <c r="D101" s="6"/>
      <c r="E101" s="7" t="s">
        <v>33</v>
      </c>
      <c r="F101" s="7" t="s">
        <v>3</v>
      </c>
      <c r="G101" s="8"/>
      <c r="H101" s="6"/>
      <c r="I101" s="9"/>
      <c r="J101" s="10"/>
      <c r="K101" s="10"/>
      <c r="L101" s="26"/>
    </row>
    <row r="102" spans="1:12" s="20" customFormat="1" ht="13.5" x14ac:dyDescent="0.25">
      <c r="A102" s="6"/>
      <c r="B102" s="6"/>
      <c r="C102" s="6"/>
      <c r="D102" s="6"/>
      <c r="E102" s="13" t="s">
        <v>4</v>
      </c>
      <c r="F102" s="13" t="s">
        <v>4</v>
      </c>
      <c r="G102" s="13" t="s">
        <v>5</v>
      </c>
      <c r="H102" s="6"/>
      <c r="I102" s="9"/>
      <c r="J102" s="10"/>
      <c r="K102" s="10"/>
      <c r="L102" s="26"/>
    </row>
    <row r="103" spans="1:12" s="20" customFormat="1" ht="13.5" x14ac:dyDescent="0.25">
      <c r="A103" s="20" t="s">
        <v>23</v>
      </c>
      <c r="B103" s="71" t="s">
        <v>349</v>
      </c>
      <c r="C103" s="6"/>
      <c r="E103" s="10">
        <v>21.570833333333336</v>
      </c>
      <c r="F103" s="10">
        <v>22.223611111111111</v>
      </c>
      <c r="G103" s="10">
        <f>(F103)-(E103)</f>
        <v>0.65277777777777501</v>
      </c>
      <c r="H103" s="71" t="s">
        <v>472</v>
      </c>
      <c r="J103" s="10"/>
      <c r="K103" s="10"/>
      <c r="L103" s="26"/>
    </row>
    <row r="104" spans="1:12" s="20" customFormat="1" ht="13.5" x14ac:dyDescent="0.25">
      <c r="A104" s="20" t="s">
        <v>26</v>
      </c>
      <c r="B104" s="73" t="s">
        <v>473</v>
      </c>
      <c r="C104" s="6"/>
      <c r="E104" s="10">
        <v>3.0090277777777779</v>
      </c>
      <c r="F104" s="10">
        <v>3.1479166666666667</v>
      </c>
      <c r="G104" s="10">
        <f t="shared" ref="G104:G108" si="4">(F104)-(E104)</f>
        <v>0.13888888888888884</v>
      </c>
      <c r="H104" s="70" t="s">
        <v>474</v>
      </c>
      <c r="J104" s="10"/>
      <c r="K104" s="10"/>
      <c r="L104" s="26"/>
    </row>
    <row r="105" spans="1:12" s="20" customFormat="1" ht="13.5" x14ac:dyDescent="0.25">
      <c r="A105" s="20" t="s">
        <v>27</v>
      </c>
      <c r="B105" s="71" t="s">
        <v>475</v>
      </c>
      <c r="C105" s="6"/>
      <c r="E105" s="10">
        <v>8.9354166666666668</v>
      </c>
      <c r="F105" s="10">
        <v>9.3180555555555546</v>
      </c>
      <c r="G105" s="10">
        <f t="shared" si="4"/>
        <v>0.38263888888888786</v>
      </c>
      <c r="H105" s="70" t="s">
        <v>476</v>
      </c>
      <c r="J105" s="10"/>
      <c r="K105" s="10"/>
      <c r="L105" s="26"/>
    </row>
    <row r="106" spans="1:12" s="20" customFormat="1" ht="13.5" x14ac:dyDescent="0.25">
      <c r="A106" s="20" t="s">
        <v>28</v>
      </c>
      <c r="B106" s="71" t="s">
        <v>483</v>
      </c>
      <c r="C106" s="6"/>
      <c r="E106" s="10">
        <v>22.732638888888889</v>
      </c>
      <c r="F106" s="10">
        <v>23.252083333333331</v>
      </c>
      <c r="G106" s="10">
        <f t="shared" si="4"/>
        <v>0.51944444444444215</v>
      </c>
      <c r="H106" s="70" t="s">
        <v>499</v>
      </c>
      <c r="J106" s="10"/>
      <c r="K106" s="10"/>
      <c r="L106" s="26"/>
    </row>
    <row r="107" spans="1:12" s="20" customFormat="1" ht="13.5" x14ac:dyDescent="0.25">
      <c r="A107" s="20" t="s">
        <v>29</v>
      </c>
      <c r="B107" s="74" t="s">
        <v>24</v>
      </c>
      <c r="C107" s="6"/>
      <c r="E107" s="10">
        <v>17.675000000000001</v>
      </c>
      <c r="F107" s="10">
        <v>18.243055555555554</v>
      </c>
      <c r="G107" s="72">
        <f t="shared" si="4"/>
        <v>0.56805555555555287</v>
      </c>
      <c r="H107" s="75" t="s">
        <v>478</v>
      </c>
      <c r="J107" s="10"/>
      <c r="K107" s="10"/>
      <c r="L107" s="26"/>
    </row>
    <row r="108" spans="1:12" s="20" customFormat="1" ht="14.25" thickBot="1" x14ac:dyDescent="0.3">
      <c r="A108" s="20" t="s">
        <v>31</v>
      </c>
      <c r="B108" s="71" t="s">
        <v>479</v>
      </c>
      <c r="C108" s="6"/>
      <c r="E108" s="29">
        <v>101.40347222222222</v>
      </c>
      <c r="F108" s="29">
        <v>102.81944444444444</v>
      </c>
      <c r="G108" s="29">
        <f t="shared" si="4"/>
        <v>1.4159722222222229</v>
      </c>
      <c r="H108" s="70" t="s">
        <v>480</v>
      </c>
      <c r="J108" s="10"/>
      <c r="K108" s="10"/>
      <c r="L108" s="26"/>
    </row>
    <row r="109" spans="1:12" s="20" customFormat="1" ht="14.25" thickTop="1" x14ac:dyDescent="0.25">
      <c r="B109" s="32"/>
      <c r="C109" s="6"/>
      <c r="E109" s="10"/>
      <c r="F109" s="10"/>
      <c r="G109" s="28"/>
      <c r="H109" s="35"/>
      <c r="J109" s="10"/>
      <c r="K109" s="10"/>
      <c r="L109" s="26"/>
    </row>
    <row r="110" spans="1:12" s="20" customFormat="1" ht="19.5" x14ac:dyDescent="0.35">
      <c r="A110" s="69" t="s">
        <v>471</v>
      </c>
      <c r="B110"/>
      <c r="C110"/>
      <c r="D110"/>
      <c r="E110"/>
      <c r="F110"/>
      <c r="G110"/>
      <c r="H110"/>
      <c r="I110"/>
      <c r="J110" s="10"/>
      <c r="K110" s="10"/>
      <c r="L110" s="26"/>
    </row>
    <row r="111" spans="1:12" s="20" customFormat="1" ht="13.5" x14ac:dyDescent="0.25">
      <c r="A111" s="5"/>
      <c r="B111" s="6"/>
      <c r="C111" s="6"/>
      <c r="D111" s="6"/>
      <c r="E111" s="7" t="s">
        <v>33</v>
      </c>
      <c r="F111" s="7" t="s">
        <v>3</v>
      </c>
      <c r="G111" s="8"/>
      <c r="H111" s="6"/>
      <c r="I111" s="9"/>
      <c r="J111" s="10"/>
      <c r="K111" s="10"/>
      <c r="L111" s="26"/>
    </row>
    <row r="112" spans="1:12" s="20" customFormat="1" ht="13.5" x14ac:dyDescent="0.25">
      <c r="A112" s="6"/>
      <c r="B112" s="6"/>
      <c r="C112" s="6"/>
      <c r="D112" s="6"/>
      <c r="E112" s="13" t="s">
        <v>4</v>
      </c>
      <c r="F112" s="13" t="s">
        <v>4</v>
      </c>
      <c r="G112" s="13" t="s">
        <v>5</v>
      </c>
      <c r="H112" s="6"/>
      <c r="I112" s="9"/>
      <c r="J112" s="10"/>
      <c r="K112" s="10"/>
      <c r="L112" s="26"/>
    </row>
    <row r="113" spans="1:12" s="20" customFormat="1" ht="13.5" x14ac:dyDescent="0.25">
      <c r="A113" s="20" t="s">
        <v>23</v>
      </c>
      <c r="B113" s="71" t="s">
        <v>483</v>
      </c>
      <c r="C113" s="6"/>
      <c r="E113" s="10">
        <v>23.874305555555555</v>
      </c>
      <c r="F113" s="10">
        <v>23.256249999999998</v>
      </c>
      <c r="G113" s="76" t="s">
        <v>503</v>
      </c>
      <c r="H113" s="70" t="s">
        <v>509</v>
      </c>
      <c r="J113" s="10"/>
      <c r="K113" s="10"/>
      <c r="L113" s="26"/>
    </row>
    <row r="114" spans="1:12" s="20" customFormat="1" ht="13.5" x14ac:dyDescent="0.25">
      <c r="A114" s="20" t="s">
        <v>26</v>
      </c>
      <c r="B114" s="73" t="s">
        <v>493</v>
      </c>
      <c r="C114" s="6"/>
      <c r="E114" s="10">
        <v>6.4458333333333329</v>
      </c>
      <c r="F114" s="10">
        <v>6.2423611111111112</v>
      </c>
      <c r="G114" s="76" t="s">
        <v>504</v>
      </c>
      <c r="H114" s="70" t="s">
        <v>510</v>
      </c>
      <c r="J114" s="10"/>
      <c r="K114" s="10"/>
      <c r="L114" s="26"/>
    </row>
    <row r="115" spans="1:12" s="20" customFormat="1" ht="13.5" x14ac:dyDescent="0.25">
      <c r="A115" s="20" t="s">
        <v>27</v>
      </c>
      <c r="B115" s="71" t="s">
        <v>500</v>
      </c>
      <c r="C115" s="6"/>
      <c r="E115" s="76">
        <v>17.463194444444444</v>
      </c>
      <c r="F115" s="10">
        <v>16.975694444444446</v>
      </c>
      <c r="G115" s="76" t="s">
        <v>505</v>
      </c>
      <c r="H115" s="70" t="s">
        <v>511</v>
      </c>
      <c r="J115" s="10"/>
      <c r="K115" s="10"/>
      <c r="L115" s="26"/>
    </row>
    <row r="116" spans="1:12" s="20" customFormat="1" ht="13.5" x14ac:dyDescent="0.25">
      <c r="A116" s="20" t="s">
        <v>28</v>
      </c>
      <c r="B116" s="71" t="s">
        <v>431</v>
      </c>
      <c r="C116" s="6"/>
      <c r="E116" s="76">
        <v>13.942361111111111</v>
      </c>
      <c r="F116" s="10">
        <v>13.565277777777778</v>
      </c>
      <c r="G116" s="76" t="s">
        <v>506</v>
      </c>
      <c r="H116" s="70" t="s">
        <v>513</v>
      </c>
      <c r="J116" s="10"/>
      <c r="K116" s="10"/>
      <c r="L116" s="26"/>
    </row>
    <row r="117" spans="1:12" s="20" customFormat="1" ht="13.5" x14ac:dyDescent="0.25">
      <c r="A117" s="20" t="s">
        <v>29</v>
      </c>
      <c r="B117" s="74" t="s">
        <v>501</v>
      </c>
      <c r="C117" s="6"/>
      <c r="E117" s="10">
        <v>15.415277777777776</v>
      </c>
      <c r="F117" s="10">
        <v>15.375</v>
      </c>
      <c r="G117" s="76" t="s">
        <v>507</v>
      </c>
      <c r="H117" s="70" t="s">
        <v>512</v>
      </c>
      <c r="J117" s="10"/>
      <c r="K117" s="10"/>
      <c r="L117" s="26"/>
    </row>
    <row r="118" spans="1:12" s="20" customFormat="1" ht="14.25" thickBot="1" x14ac:dyDescent="0.3">
      <c r="A118" s="20" t="s">
        <v>31</v>
      </c>
      <c r="B118" s="71" t="s">
        <v>502</v>
      </c>
      <c r="C118" s="6"/>
      <c r="E118" s="77">
        <v>77.140972222222231</v>
      </c>
      <c r="F118" s="29">
        <f>SUM(F113:F117)</f>
        <v>75.41458333333334</v>
      </c>
      <c r="G118" s="77" t="s">
        <v>508</v>
      </c>
      <c r="H118" s="35"/>
      <c r="J118" s="10"/>
      <c r="K118" s="10"/>
      <c r="L118" s="26"/>
    </row>
    <row r="119" spans="1:12" s="20" customFormat="1" ht="14.25" thickTop="1" x14ac:dyDescent="0.25">
      <c r="B119" s="32"/>
      <c r="C119" s="6"/>
      <c r="E119" s="10"/>
      <c r="F119" s="10"/>
      <c r="G119" s="28"/>
      <c r="H119" s="35"/>
      <c r="J119" s="10"/>
      <c r="K119" s="10"/>
      <c r="L119" s="26"/>
    </row>
    <row r="120" spans="1:12" s="20" customFormat="1" ht="13.5" x14ac:dyDescent="0.25">
      <c r="B120" s="32"/>
      <c r="C120" s="6"/>
      <c r="E120" s="10"/>
      <c r="F120" s="10"/>
      <c r="G120" s="28"/>
      <c r="H120" s="35"/>
      <c r="J120" s="10"/>
      <c r="K120" s="10"/>
      <c r="L120" s="26"/>
    </row>
    <row r="121" spans="1:12" s="20" customFormat="1" ht="13.5" x14ac:dyDescent="0.25">
      <c r="B121" s="32"/>
      <c r="C121" s="6"/>
      <c r="E121" s="10"/>
      <c r="F121" s="10"/>
      <c r="G121" s="28"/>
      <c r="H121" s="35"/>
      <c r="J121" s="10"/>
      <c r="K121" s="10"/>
      <c r="L121" s="26"/>
    </row>
    <row r="122" spans="1:12" s="20" customFormat="1" ht="13.5" x14ac:dyDescent="0.25">
      <c r="B122" s="32"/>
      <c r="C122" s="6"/>
      <c r="E122" s="10"/>
      <c r="F122" s="10"/>
      <c r="G122" s="28"/>
      <c r="H122" s="35"/>
      <c r="J122" s="10"/>
      <c r="K122" s="10"/>
      <c r="L122" s="26"/>
    </row>
    <row r="123" spans="1:12" s="20" customFormat="1" ht="13.5" x14ac:dyDescent="0.25">
      <c r="B123" s="32"/>
      <c r="C123" s="6"/>
      <c r="E123" s="10"/>
      <c r="F123" s="10"/>
      <c r="G123" s="28"/>
      <c r="H123" s="35"/>
      <c r="J123" s="10"/>
      <c r="K123" s="10"/>
      <c r="L123" s="26"/>
    </row>
    <row r="124" spans="1:12" s="20" customFormat="1" ht="13.5" x14ac:dyDescent="0.25">
      <c r="B124" s="32"/>
      <c r="C124" s="6"/>
      <c r="E124" s="10"/>
      <c r="F124" s="10"/>
      <c r="G124" s="28"/>
      <c r="H124" s="35"/>
      <c r="J124" s="10"/>
      <c r="K124" s="10"/>
      <c r="L124" s="26"/>
    </row>
    <row r="125" spans="1:12" s="20" customFormat="1" ht="13.5" x14ac:dyDescent="0.25">
      <c r="B125" s="32"/>
      <c r="C125" s="6"/>
      <c r="E125" s="10"/>
      <c r="F125" s="10"/>
      <c r="G125" s="28"/>
      <c r="H125" s="35"/>
      <c r="J125" s="10"/>
      <c r="K125" s="10"/>
      <c r="L125" s="26"/>
    </row>
    <row r="126" spans="1:12" s="20" customFormat="1" ht="13.5" x14ac:dyDescent="0.25">
      <c r="B126" s="32"/>
      <c r="C126" s="6"/>
      <c r="E126" s="10"/>
      <c r="F126" s="10"/>
      <c r="G126" s="28"/>
      <c r="H126" s="35"/>
      <c r="J126" s="10"/>
      <c r="K126" s="10"/>
      <c r="L126" s="26"/>
    </row>
    <row r="127" spans="1:12" s="20" customFormat="1" ht="13.5" x14ac:dyDescent="0.25">
      <c r="B127" s="32"/>
      <c r="C127" s="6"/>
      <c r="E127" s="10"/>
      <c r="F127" s="10"/>
      <c r="G127" s="28"/>
      <c r="H127" s="35"/>
      <c r="J127" s="10"/>
      <c r="K127" s="10"/>
      <c r="L127" s="26"/>
    </row>
    <row r="128" spans="1:12" s="20" customFormat="1" ht="13.5" x14ac:dyDescent="0.25">
      <c r="B128" s="32"/>
      <c r="C128" s="6"/>
      <c r="E128" s="10"/>
      <c r="F128" s="10"/>
      <c r="G128" s="28"/>
      <c r="H128" s="35"/>
      <c r="J128" s="10"/>
      <c r="K128" s="10"/>
      <c r="L128" s="26"/>
    </row>
    <row r="129" spans="1:12" s="20" customFormat="1" ht="13.5" x14ac:dyDescent="0.25">
      <c r="B129" s="32"/>
      <c r="C129" s="6"/>
      <c r="E129" s="10"/>
      <c r="F129" s="10"/>
      <c r="G129" s="28"/>
      <c r="H129" s="35"/>
      <c r="J129" s="10"/>
      <c r="K129" s="10"/>
      <c r="L129" s="26"/>
    </row>
    <row r="130" spans="1:12" ht="16.5" thickBot="1" x14ac:dyDescent="0.3">
      <c r="A130" s="16"/>
      <c r="B130" s="17"/>
      <c r="C130" s="17"/>
      <c r="D130" s="17"/>
      <c r="E130" s="17"/>
      <c r="F130" s="17"/>
      <c r="G130" s="17"/>
      <c r="H130" s="17"/>
      <c r="I130" s="17"/>
      <c r="J130" s="18"/>
    </row>
    <row r="132" spans="1:12" ht="19.5" x14ac:dyDescent="0.35">
      <c r="A132" s="86" t="s">
        <v>111</v>
      </c>
      <c r="B132" s="87"/>
      <c r="C132" s="87"/>
      <c r="D132" s="87"/>
      <c r="E132" s="87"/>
      <c r="F132" s="87"/>
      <c r="G132" s="87"/>
      <c r="H132" s="87"/>
      <c r="I132" s="87"/>
    </row>
    <row r="133" spans="1:12" s="12" customFormat="1" ht="13.5" x14ac:dyDescent="0.25">
      <c r="A133" s="88"/>
      <c r="B133" s="89"/>
      <c r="C133" s="89"/>
      <c r="D133" s="89"/>
      <c r="E133" s="90" t="s">
        <v>33</v>
      </c>
      <c r="F133" s="90" t="s">
        <v>3</v>
      </c>
      <c r="G133" s="91"/>
      <c r="H133" s="89"/>
      <c r="I133" s="90"/>
      <c r="J133" s="10"/>
      <c r="K133" s="10"/>
      <c r="L133" s="11"/>
    </row>
    <row r="134" spans="1:12" s="12" customFormat="1" ht="13.5" x14ac:dyDescent="0.25">
      <c r="A134" s="89"/>
      <c r="B134" s="89"/>
      <c r="C134" s="89"/>
      <c r="D134" s="89"/>
      <c r="E134" s="92" t="s">
        <v>4</v>
      </c>
      <c r="F134" s="92" t="s">
        <v>4</v>
      </c>
      <c r="G134" s="92" t="s">
        <v>5</v>
      </c>
      <c r="H134" s="89"/>
      <c r="I134" s="90"/>
      <c r="J134" s="14"/>
      <c r="K134" s="14"/>
      <c r="L134" s="11"/>
    </row>
    <row r="135" spans="1:12" s="12" customFormat="1" ht="13.5" x14ac:dyDescent="0.25">
      <c r="A135" s="93" t="s">
        <v>23</v>
      </c>
      <c r="B135" s="93" t="s">
        <v>112</v>
      </c>
      <c r="C135" s="93"/>
      <c r="D135" s="93"/>
      <c r="E135" s="94" t="s">
        <v>113</v>
      </c>
      <c r="F135" s="94" t="s">
        <v>114</v>
      </c>
      <c r="G135" s="94" t="s">
        <v>115</v>
      </c>
      <c r="H135" s="89" t="s">
        <v>116</v>
      </c>
      <c r="I135" s="90"/>
      <c r="J135" s="22"/>
      <c r="K135" s="22"/>
      <c r="L135" s="11"/>
    </row>
    <row r="136" spans="1:12" s="12" customFormat="1" ht="13.5" x14ac:dyDescent="0.25">
      <c r="A136" s="93" t="s">
        <v>26</v>
      </c>
      <c r="B136" s="93" t="s">
        <v>117</v>
      </c>
      <c r="C136" s="93"/>
      <c r="D136" s="93"/>
      <c r="E136" s="94" t="s">
        <v>1</v>
      </c>
      <c r="F136" s="94" t="s">
        <v>1</v>
      </c>
      <c r="G136" s="94" t="s">
        <v>1</v>
      </c>
      <c r="H136" s="89" t="s">
        <v>1</v>
      </c>
      <c r="I136" s="90"/>
      <c r="J136" s="22"/>
      <c r="K136" s="22"/>
      <c r="L136" s="11"/>
    </row>
    <row r="137" spans="1:12" s="12" customFormat="1" ht="13.5" x14ac:dyDescent="0.25">
      <c r="A137" s="93" t="s">
        <v>27</v>
      </c>
      <c r="B137" s="93" t="s">
        <v>80</v>
      </c>
      <c r="C137" s="93"/>
      <c r="D137" s="93"/>
      <c r="E137" s="94" t="s">
        <v>118</v>
      </c>
      <c r="F137" s="94" t="s">
        <v>119</v>
      </c>
      <c r="G137" s="94" t="s">
        <v>120</v>
      </c>
      <c r="H137" s="89" t="s">
        <v>110</v>
      </c>
      <c r="I137" s="90"/>
      <c r="J137" s="22"/>
      <c r="K137" s="22"/>
      <c r="L137" s="11"/>
    </row>
    <row r="138" spans="1:12" s="12" customFormat="1" ht="13.5" x14ac:dyDescent="0.25">
      <c r="A138" s="93" t="s">
        <v>28</v>
      </c>
      <c r="B138" s="93" t="s">
        <v>75</v>
      </c>
      <c r="C138" s="93"/>
      <c r="D138" s="93"/>
      <c r="E138" s="94" t="s">
        <v>121</v>
      </c>
      <c r="F138" s="94" t="s">
        <v>122</v>
      </c>
      <c r="G138" s="94" t="s">
        <v>123</v>
      </c>
      <c r="H138" s="89" t="s">
        <v>124</v>
      </c>
      <c r="I138" s="90"/>
      <c r="J138" s="22"/>
      <c r="K138" s="22"/>
      <c r="L138" s="11"/>
    </row>
    <row r="139" spans="1:12" s="12" customFormat="1" ht="13.5" x14ac:dyDescent="0.25">
      <c r="A139" s="93" t="s">
        <v>29</v>
      </c>
      <c r="B139" s="95" t="s">
        <v>125</v>
      </c>
      <c r="C139" s="93"/>
      <c r="D139" s="93"/>
      <c r="E139" s="94" t="s">
        <v>126</v>
      </c>
      <c r="F139" s="94" t="s">
        <v>127</v>
      </c>
      <c r="G139" s="94" t="s">
        <v>128</v>
      </c>
      <c r="H139" s="96" t="s">
        <v>129</v>
      </c>
      <c r="I139" s="90"/>
      <c r="J139" s="22"/>
      <c r="K139" s="22"/>
      <c r="L139" s="11"/>
    </row>
    <row r="140" spans="1:12" s="12" customFormat="1" ht="14.25" thickBot="1" x14ac:dyDescent="0.3">
      <c r="A140" s="93" t="s">
        <v>31</v>
      </c>
      <c r="B140" s="93" t="s">
        <v>20</v>
      </c>
      <c r="C140" s="93"/>
      <c r="D140" s="93"/>
      <c r="E140" s="97" t="s">
        <v>130</v>
      </c>
      <c r="F140" s="97" t="s">
        <v>131</v>
      </c>
      <c r="G140" s="97" t="s">
        <v>132</v>
      </c>
      <c r="H140" s="89" t="s">
        <v>133</v>
      </c>
      <c r="I140" s="90"/>
      <c r="J140" s="22"/>
      <c r="K140" s="22"/>
      <c r="L140" s="11"/>
    </row>
    <row r="141" spans="1:12" ht="16.5" thickTop="1" x14ac:dyDescent="0.25">
      <c r="A141" s="98"/>
      <c r="B141" s="87"/>
      <c r="C141" s="87"/>
      <c r="D141" s="87"/>
      <c r="E141" s="87"/>
      <c r="F141" s="87"/>
      <c r="G141" s="87"/>
      <c r="H141" s="87"/>
      <c r="I141" s="87"/>
    </row>
    <row r="142" spans="1:12" x14ac:dyDescent="0.25">
      <c r="A142" s="98"/>
      <c r="B142" s="87"/>
      <c r="C142" s="87"/>
      <c r="D142" s="87"/>
      <c r="E142" s="87"/>
      <c r="F142" s="87"/>
      <c r="G142" s="87"/>
      <c r="H142" s="87"/>
      <c r="I142" s="87"/>
    </row>
    <row r="143" spans="1:12" ht="19.5" x14ac:dyDescent="0.35">
      <c r="A143" s="86" t="s">
        <v>134</v>
      </c>
      <c r="B143" s="87"/>
      <c r="C143" s="87"/>
      <c r="D143" s="87"/>
      <c r="E143" s="87"/>
      <c r="F143" s="87"/>
      <c r="G143" s="87"/>
      <c r="H143" s="87"/>
      <c r="I143" s="87"/>
    </row>
    <row r="144" spans="1:12" s="12" customFormat="1" ht="13.5" x14ac:dyDescent="0.25">
      <c r="A144" s="88"/>
      <c r="B144" s="89"/>
      <c r="C144" s="89"/>
      <c r="D144" s="89"/>
      <c r="E144" s="90" t="s">
        <v>33</v>
      </c>
      <c r="F144" s="90" t="s">
        <v>3</v>
      </c>
      <c r="G144" s="91"/>
      <c r="H144" s="89"/>
      <c r="I144" s="90"/>
      <c r="J144" s="10"/>
      <c r="K144" s="10"/>
      <c r="L144" s="11"/>
    </row>
    <row r="145" spans="1:12" s="12" customFormat="1" ht="13.5" x14ac:dyDescent="0.25">
      <c r="A145" s="89"/>
      <c r="B145" s="89"/>
      <c r="C145" s="89"/>
      <c r="D145" s="89"/>
      <c r="E145" s="92" t="s">
        <v>4</v>
      </c>
      <c r="F145" s="92" t="s">
        <v>4</v>
      </c>
      <c r="G145" s="92" t="s">
        <v>5</v>
      </c>
      <c r="H145" s="89"/>
      <c r="I145" s="90"/>
      <c r="J145" s="14"/>
      <c r="K145" s="14"/>
      <c r="L145" s="11"/>
    </row>
    <row r="146" spans="1:12" x14ac:dyDescent="0.25">
      <c r="A146" s="93" t="s">
        <v>23</v>
      </c>
      <c r="B146" s="93" t="s">
        <v>106</v>
      </c>
      <c r="C146" s="93"/>
      <c r="D146" s="93"/>
      <c r="E146" s="100">
        <v>20.491666666666667</v>
      </c>
      <c r="F146" s="100">
        <v>21.079166666666666</v>
      </c>
      <c r="G146" s="101">
        <v>846</v>
      </c>
      <c r="H146" s="89" t="s">
        <v>135</v>
      </c>
      <c r="I146" s="102"/>
    </row>
    <row r="147" spans="1:12" x14ac:dyDescent="0.25">
      <c r="A147" s="93" t="s">
        <v>26</v>
      </c>
      <c r="B147" s="93" t="s">
        <v>136</v>
      </c>
      <c r="C147" s="93"/>
      <c r="D147" s="93"/>
      <c r="E147" s="100">
        <v>4.4187500000000002</v>
      </c>
      <c r="F147" s="100">
        <v>5.145833333333333</v>
      </c>
      <c r="G147" s="101">
        <v>1047</v>
      </c>
      <c r="H147" s="89" t="s">
        <v>137</v>
      </c>
      <c r="I147" s="102"/>
    </row>
    <row r="148" spans="1:12" x14ac:dyDescent="0.25">
      <c r="A148" s="93" t="s">
        <v>27</v>
      </c>
      <c r="B148" s="93" t="s">
        <v>70</v>
      </c>
      <c r="C148" s="93"/>
      <c r="D148" s="93"/>
      <c r="E148" s="100">
        <v>14.74861111111111</v>
      </c>
      <c r="F148" s="100">
        <v>14.84513888888889</v>
      </c>
      <c r="G148" s="101">
        <v>139</v>
      </c>
      <c r="H148" s="89" t="s">
        <v>138</v>
      </c>
      <c r="I148" s="102"/>
    </row>
    <row r="149" spans="1:12" x14ac:dyDescent="0.25">
      <c r="A149" s="93" t="s">
        <v>28</v>
      </c>
      <c r="B149" s="93" t="s">
        <v>139</v>
      </c>
      <c r="C149" s="93"/>
      <c r="D149" s="93"/>
      <c r="E149" s="100">
        <v>23.316666666666666</v>
      </c>
      <c r="F149" s="100">
        <v>23.854166666666668</v>
      </c>
      <c r="G149" s="101">
        <v>774</v>
      </c>
      <c r="H149" s="89" t="s">
        <v>140</v>
      </c>
      <c r="I149" s="102"/>
    </row>
    <row r="150" spans="1:12" x14ac:dyDescent="0.25">
      <c r="A150" s="93" t="s">
        <v>29</v>
      </c>
      <c r="B150" s="95" t="s">
        <v>109</v>
      </c>
      <c r="C150" s="93"/>
      <c r="D150" s="93"/>
      <c r="E150" s="100">
        <v>14.8375</v>
      </c>
      <c r="F150" s="100">
        <v>14.554166666666667</v>
      </c>
      <c r="G150" s="101">
        <v>-408</v>
      </c>
      <c r="H150" s="96" t="s">
        <v>141</v>
      </c>
      <c r="I150" s="102"/>
    </row>
    <row r="151" spans="1:12" ht="16.5" thickBot="1" x14ac:dyDescent="0.3">
      <c r="A151" s="93" t="s">
        <v>31</v>
      </c>
      <c r="B151" s="93" t="s">
        <v>21</v>
      </c>
      <c r="C151" s="93"/>
      <c r="D151" s="93"/>
      <c r="E151" s="103">
        <v>77.813194444444449</v>
      </c>
      <c r="F151" s="103">
        <v>79.478472222222223</v>
      </c>
      <c r="G151" s="104">
        <v>2398</v>
      </c>
      <c r="H151" s="89" t="s">
        <v>142</v>
      </c>
      <c r="I151" s="102"/>
    </row>
    <row r="152" spans="1:12" ht="16.5" thickTop="1" x14ac:dyDescent="0.25"/>
    <row r="154" spans="1:12" ht="19.5" x14ac:dyDescent="0.35">
      <c r="A154" s="19" t="s">
        <v>143</v>
      </c>
    </row>
    <row r="155" spans="1:12" s="12" customFormat="1" ht="13.5" x14ac:dyDescent="0.25">
      <c r="A155" s="5"/>
      <c r="B155" s="6"/>
      <c r="C155" s="6"/>
      <c r="D155" s="6"/>
      <c r="E155" s="7" t="s">
        <v>33</v>
      </c>
      <c r="F155" s="7" t="s">
        <v>3</v>
      </c>
      <c r="G155" s="8"/>
      <c r="H155" s="6"/>
      <c r="I155" s="7"/>
      <c r="J155" s="10"/>
      <c r="K155" s="10"/>
      <c r="L155" s="11"/>
    </row>
    <row r="156" spans="1:12" s="12" customFormat="1" ht="13.5" x14ac:dyDescent="0.25">
      <c r="A156" s="6"/>
      <c r="B156" s="6"/>
      <c r="C156" s="6"/>
      <c r="D156" s="6"/>
      <c r="E156" s="13" t="s">
        <v>4</v>
      </c>
      <c r="F156" s="13" t="s">
        <v>4</v>
      </c>
      <c r="G156" s="13" t="s">
        <v>5</v>
      </c>
      <c r="H156" s="6"/>
      <c r="I156" s="7"/>
      <c r="J156" s="14"/>
      <c r="K156" s="14"/>
      <c r="L156" s="11"/>
    </row>
    <row r="157" spans="1:12" s="32" customFormat="1" ht="13.5" x14ac:dyDescent="0.25">
      <c r="A157" s="20" t="s">
        <v>23</v>
      </c>
      <c r="B157" s="20" t="s">
        <v>144</v>
      </c>
      <c r="C157" s="6"/>
      <c r="D157" s="20"/>
      <c r="E157" s="10">
        <v>19.088194444444444</v>
      </c>
      <c r="F157" s="10">
        <v>19.152083333333334</v>
      </c>
      <c r="G157" s="26">
        <v>92</v>
      </c>
      <c r="H157" s="6" t="s">
        <v>145</v>
      </c>
      <c r="I157" s="7"/>
      <c r="J157" s="33"/>
      <c r="K157" s="33"/>
      <c r="L157" s="34"/>
    </row>
    <row r="158" spans="1:12" s="32" customFormat="1" ht="13.5" x14ac:dyDescent="0.25">
      <c r="A158" s="20" t="s">
        <v>26</v>
      </c>
      <c r="B158" s="20" t="s">
        <v>146</v>
      </c>
      <c r="C158" s="6"/>
      <c r="D158" s="20"/>
      <c r="E158" s="10">
        <v>16.334027777777777</v>
      </c>
      <c r="F158" s="10">
        <v>16.488888888888891</v>
      </c>
      <c r="G158" s="26">
        <v>223</v>
      </c>
      <c r="H158" s="6" t="s">
        <v>147</v>
      </c>
      <c r="I158" s="7"/>
      <c r="J158" s="33"/>
      <c r="K158" s="33"/>
      <c r="L158" s="34"/>
    </row>
    <row r="159" spans="1:12" s="32" customFormat="1" ht="13.5" x14ac:dyDescent="0.25">
      <c r="A159" s="20" t="s">
        <v>27</v>
      </c>
      <c r="B159" s="20" t="s">
        <v>146</v>
      </c>
      <c r="C159" s="6"/>
      <c r="D159" s="20"/>
      <c r="E159" s="10">
        <v>15.490277777777777</v>
      </c>
      <c r="F159" s="10">
        <v>16.042361111111109</v>
      </c>
      <c r="G159" s="26">
        <v>795</v>
      </c>
      <c r="H159" s="6" t="s">
        <v>148</v>
      </c>
      <c r="I159" s="7"/>
      <c r="J159" s="33"/>
      <c r="K159" s="33"/>
      <c r="L159" s="34"/>
    </row>
    <row r="160" spans="1:12" s="32" customFormat="1" ht="13.5" x14ac:dyDescent="0.25">
      <c r="A160" s="20" t="s">
        <v>28</v>
      </c>
      <c r="B160" s="20" t="s">
        <v>34</v>
      </c>
      <c r="C160" s="6"/>
      <c r="D160" s="20"/>
      <c r="E160" s="10">
        <v>25.154166666666669</v>
      </c>
      <c r="F160" s="10">
        <v>25.28402777777778</v>
      </c>
      <c r="G160" s="26">
        <v>187</v>
      </c>
      <c r="H160" s="6" t="s">
        <v>149</v>
      </c>
      <c r="I160" s="7"/>
      <c r="J160" s="33"/>
      <c r="K160" s="33"/>
      <c r="L160" s="34"/>
    </row>
    <row r="161" spans="1:12" s="32" customFormat="1" ht="13.5" x14ac:dyDescent="0.25">
      <c r="A161" s="20" t="s">
        <v>29</v>
      </c>
      <c r="B161" s="23" t="s">
        <v>40</v>
      </c>
      <c r="C161" s="6"/>
      <c r="D161" s="20"/>
      <c r="E161" s="10">
        <v>23.46597222222222</v>
      </c>
      <c r="F161" s="10">
        <v>23.769444444444446</v>
      </c>
      <c r="G161" s="26">
        <v>437</v>
      </c>
      <c r="H161" s="24" t="s">
        <v>95</v>
      </c>
      <c r="I161" s="7"/>
      <c r="J161" s="33"/>
      <c r="K161" s="33"/>
      <c r="L161" s="34"/>
    </row>
    <row r="162" spans="1:12" s="32" customFormat="1" ht="14.25" thickBot="1" x14ac:dyDescent="0.3">
      <c r="A162" s="20" t="s">
        <v>31</v>
      </c>
      <c r="B162" s="20" t="s">
        <v>19</v>
      </c>
      <c r="C162" s="6"/>
      <c r="D162" s="20"/>
      <c r="E162" s="25" t="s">
        <v>150</v>
      </c>
      <c r="F162" s="25" t="s">
        <v>151</v>
      </c>
      <c r="G162" s="25" t="s">
        <v>152</v>
      </c>
      <c r="H162" s="6" t="s">
        <v>153</v>
      </c>
      <c r="I162" s="7"/>
      <c r="J162" s="33"/>
      <c r="K162" s="33"/>
      <c r="L162" s="34"/>
    </row>
    <row r="163" spans="1:12" s="32" customFormat="1" ht="14.25" thickTop="1" x14ac:dyDescent="0.25">
      <c r="A163" s="35"/>
      <c r="J163" s="33"/>
      <c r="K163" s="33"/>
      <c r="L163" s="34"/>
    </row>
    <row r="164" spans="1:12" s="32" customFormat="1" ht="13.5" x14ac:dyDescent="0.25">
      <c r="A164" s="35"/>
      <c r="J164" s="33"/>
      <c r="K164" s="33"/>
      <c r="L164" s="34"/>
    </row>
    <row r="165" spans="1:12" ht="19.5" x14ac:dyDescent="0.35">
      <c r="A165" s="19" t="s">
        <v>154</v>
      </c>
    </row>
    <row r="166" spans="1:12" s="12" customFormat="1" ht="13.5" x14ac:dyDescent="0.25">
      <c r="A166" s="5"/>
      <c r="B166" s="6"/>
      <c r="C166" s="6"/>
      <c r="D166" s="6"/>
      <c r="E166" s="7" t="s">
        <v>33</v>
      </c>
      <c r="F166" s="7" t="s">
        <v>3</v>
      </c>
      <c r="G166" s="8"/>
      <c r="H166" s="6"/>
      <c r="I166" s="7"/>
      <c r="J166" s="10"/>
      <c r="K166" s="10"/>
      <c r="L166" s="11"/>
    </row>
    <row r="167" spans="1:12" s="12" customFormat="1" ht="13.5" x14ac:dyDescent="0.25">
      <c r="A167" s="6"/>
      <c r="B167" s="6"/>
      <c r="C167" s="6"/>
      <c r="D167" s="6"/>
      <c r="E167" s="13" t="s">
        <v>4</v>
      </c>
      <c r="F167" s="13" t="s">
        <v>4</v>
      </c>
      <c r="G167" s="13" t="s">
        <v>5</v>
      </c>
      <c r="H167" s="6"/>
      <c r="I167" s="7"/>
      <c r="J167" s="14"/>
      <c r="K167" s="14"/>
      <c r="L167" s="11"/>
    </row>
    <row r="168" spans="1:12" x14ac:dyDescent="0.25">
      <c r="A168" s="20" t="s">
        <v>23</v>
      </c>
      <c r="B168" s="20" t="s">
        <v>45</v>
      </c>
      <c r="C168" s="6"/>
      <c r="D168" s="20"/>
      <c r="E168" s="10">
        <v>28.044444444444448</v>
      </c>
      <c r="F168" s="10">
        <v>28.672916666666666</v>
      </c>
      <c r="G168" s="26">
        <v>905</v>
      </c>
      <c r="H168" s="6" t="s">
        <v>155</v>
      </c>
      <c r="I168" s="12"/>
    </row>
    <row r="169" spans="1:12" x14ac:dyDescent="0.25">
      <c r="A169" s="20" t="s">
        <v>26</v>
      </c>
      <c r="B169" s="20" t="s">
        <v>136</v>
      </c>
      <c r="C169" s="6"/>
      <c r="D169" s="20"/>
      <c r="E169" s="10">
        <v>4.125</v>
      </c>
      <c r="F169" s="10">
        <v>4.0958333333333332</v>
      </c>
      <c r="G169" s="26">
        <v>-42</v>
      </c>
      <c r="H169" s="6" t="s">
        <v>156</v>
      </c>
      <c r="I169" s="12"/>
    </row>
    <row r="170" spans="1:12" x14ac:dyDescent="0.25">
      <c r="A170" s="20" t="s">
        <v>27</v>
      </c>
      <c r="B170" s="20" t="s">
        <v>157</v>
      </c>
      <c r="C170" s="6"/>
      <c r="D170" s="20"/>
      <c r="E170" s="10">
        <v>18.119444444444444</v>
      </c>
      <c r="F170" s="10">
        <v>18.359722222222221</v>
      </c>
      <c r="G170" s="26">
        <v>346</v>
      </c>
      <c r="H170" s="6" t="s">
        <v>158</v>
      </c>
      <c r="I170" s="12"/>
    </row>
    <row r="171" spans="1:12" x14ac:dyDescent="0.25">
      <c r="A171" s="20" t="s">
        <v>28</v>
      </c>
      <c r="B171" s="20" t="s">
        <v>159</v>
      </c>
      <c r="C171" s="6"/>
      <c r="D171" s="20"/>
      <c r="E171" s="10">
        <v>43.927083333333336</v>
      </c>
      <c r="F171" s="10">
        <v>43.961111111111109</v>
      </c>
      <c r="G171" s="26">
        <v>49</v>
      </c>
      <c r="H171" s="6" t="s">
        <v>160</v>
      </c>
      <c r="I171" s="12"/>
    </row>
    <row r="172" spans="1:12" x14ac:dyDescent="0.25">
      <c r="A172" s="20" t="s">
        <v>29</v>
      </c>
      <c r="B172" s="23" t="s">
        <v>125</v>
      </c>
      <c r="C172" s="6"/>
      <c r="D172" s="20"/>
      <c r="E172" s="10">
        <v>8.90625</v>
      </c>
      <c r="F172" s="10">
        <v>8.9958333333333336</v>
      </c>
      <c r="G172" s="26">
        <v>129</v>
      </c>
      <c r="H172" s="24" t="s">
        <v>69</v>
      </c>
      <c r="I172" s="12"/>
    </row>
    <row r="173" spans="1:12" ht="16.5" thickBot="1" x14ac:dyDescent="0.3">
      <c r="A173" s="20" t="s">
        <v>31</v>
      </c>
      <c r="B173" s="20" t="s">
        <v>22</v>
      </c>
      <c r="C173" s="6"/>
      <c r="D173" s="20"/>
      <c r="E173" s="25" t="s">
        <v>161</v>
      </c>
      <c r="F173" s="25" t="s">
        <v>162</v>
      </c>
      <c r="G173" s="25" t="s">
        <v>163</v>
      </c>
      <c r="H173" s="6" t="s">
        <v>164</v>
      </c>
      <c r="I173" s="12"/>
    </row>
    <row r="174" spans="1:12" ht="16.5" thickTop="1" x14ac:dyDescent="0.25"/>
    <row r="176" spans="1:12" ht="19.5" x14ac:dyDescent="0.35">
      <c r="A176" s="19" t="s">
        <v>165</v>
      </c>
    </row>
    <row r="177" spans="1:12" s="12" customFormat="1" ht="13.5" x14ac:dyDescent="0.25">
      <c r="A177" s="5"/>
      <c r="B177" s="6"/>
      <c r="C177" s="6"/>
      <c r="D177" s="6"/>
      <c r="E177" s="7" t="s">
        <v>33</v>
      </c>
      <c r="F177" s="7" t="s">
        <v>3</v>
      </c>
      <c r="G177" s="8"/>
      <c r="H177" s="6"/>
      <c r="I177" s="7"/>
      <c r="J177" s="10"/>
      <c r="K177" s="10"/>
      <c r="L177" s="11"/>
    </row>
    <row r="178" spans="1:12" s="12" customFormat="1" ht="13.5" x14ac:dyDescent="0.25">
      <c r="A178" s="6"/>
      <c r="B178" s="6"/>
      <c r="C178" s="6"/>
      <c r="D178" s="6"/>
      <c r="E178" s="13" t="s">
        <v>4</v>
      </c>
      <c r="F178" s="13" t="s">
        <v>4</v>
      </c>
      <c r="G178" s="13" t="s">
        <v>5</v>
      </c>
      <c r="H178" s="6"/>
      <c r="I178" s="7"/>
      <c r="J178" s="14"/>
      <c r="K178" s="14"/>
      <c r="L178" s="11"/>
    </row>
    <row r="179" spans="1:12" x14ac:dyDescent="0.25">
      <c r="A179" s="20" t="s">
        <v>23</v>
      </c>
      <c r="B179" s="32" t="s">
        <v>75</v>
      </c>
      <c r="C179" s="6"/>
      <c r="D179" s="20"/>
      <c r="E179" s="10">
        <v>26.791666666666668</v>
      </c>
      <c r="F179" s="10">
        <v>27.716666666666669</v>
      </c>
      <c r="G179" s="26">
        <v>1332</v>
      </c>
      <c r="H179" s="35" t="s">
        <v>315</v>
      </c>
      <c r="I179" s="7"/>
    </row>
    <row r="180" spans="1:12" x14ac:dyDescent="0.25">
      <c r="A180" s="20" t="s">
        <v>26</v>
      </c>
      <c r="B180" s="32" t="s">
        <v>316</v>
      </c>
      <c r="C180" s="6"/>
      <c r="D180" s="20"/>
      <c r="E180" s="10">
        <v>0.87083333333333324</v>
      </c>
      <c r="F180" s="10">
        <v>0.89513888888888893</v>
      </c>
      <c r="G180" s="26">
        <v>35</v>
      </c>
      <c r="H180" s="35" t="s">
        <v>317</v>
      </c>
      <c r="I180" s="7"/>
    </row>
    <row r="181" spans="1:12" x14ac:dyDescent="0.25">
      <c r="A181" s="20" t="s">
        <v>27</v>
      </c>
      <c r="B181" s="32" t="s">
        <v>318</v>
      </c>
      <c r="C181" s="6"/>
      <c r="D181" s="20"/>
      <c r="E181" s="10">
        <v>14.060416666666667</v>
      </c>
      <c r="F181" s="10">
        <v>14.405555555555557</v>
      </c>
      <c r="G181" s="26">
        <v>497</v>
      </c>
      <c r="H181" s="35" t="s">
        <v>319</v>
      </c>
      <c r="I181" s="7"/>
    </row>
    <row r="182" spans="1:12" x14ac:dyDescent="0.25">
      <c r="A182" s="20" t="s">
        <v>28</v>
      </c>
      <c r="B182" s="32" t="s">
        <v>75</v>
      </c>
      <c r="C182" s="6"/>
      <c r="D182" s="20"/>
      <c r="E182" s="10">
        <v>27.25277777777778</v>
      </c>
      <c r="F182" s="10">
        <v>27.505555555555556</v>
      </c>
      <c r="G182" s="26">
        <v>364</v>
      </c>
      <c r="H182" s="35" t="s">
        <v>108</v>
      </c>
      <c r="I182" s="7"/>
    </row>
    <row r="183" spans="1:12" x14ac:dyDescent="0.25">
      <c r="A183" s="20" t="s">
        <v>29</v>
      </c>
      <c r="B183" s="36" t="s">
        <v>112</v>
      </c>
      <c r="C183" s="6"/>
      <c r="D183" s="20"/>
      <c r="E183" s="10">
        <v>23.897222222222222</v>
      </c>
      <c r="F183" s="10">
        <v>24.176388888888891</v>
      </c>
      <c r="G183" s="26">
        <v>402</v>
      </c>
      <c r="H183" s="63" t="s">
        <v>320</v>
      </c>
      <c r="I183" s="7"/>
    </row>
    <row r="184" spans="1:12" ht="16.5" thickBot="1" x14ac:dyDescent="0.3">
      <c r="A184" s="20" t="s">
        <v>31</v>
      </c>
      <c r="B184" s="32" t="s">
        <v>321</v>
      </c>
      <c r="C184" s="6"/>
      <c r="D184" s="20"/>
      <c r="E184" s="64" t="s">
        <v>322</v>
      </c>
      <c r="F184" s="64" t="s">
        <v>323</v>
      </c>
      <c r="G184" s="64" t="s">
        <v>324</v>
      </c>
      <c r="H184" s="35" t="s">
        <v>325</v>
      </c>
      <c r="I184" s="7"/>
    </row>
    <row r="185" spans="1:12" ht="16.5" thickTop="1" x14ac:dyDescent="0.25"/>
    <row r="187" spans="1:12" ht="19.5" x14ac:dyDescent="0.35">
      <c r="A187" s="69" t="s">
        <v>481</v>
      </c>
      <c r="J187" s="10"/>
      <c r="K187" s="10"/>
    </row>
    <row r="188" spans="1:12" x14ac:dyDescent="0.25">
      <c r="A188" s="5"/>
      <c r="B188" s="6"/>
      <c r="C188" s="6"/>
      <c r="D188" s="6"/>
      <c r="E188" s="7" t="s">
        <v>33</v>
      </c>
      <c r="F188" s="7" t="s">
        <v>3</v>
      </c>
      <c r="G188" s="8"/>
      <c r="H188" s="6"/>
      <c r="I188" s="9"/>
      <c r="J188" s="10"/>
      <c r="K188" s="10"/>
    </row>
    <row r="189" spans="1:12" x14ac:dyDescent="0.25">
      <c r="A189" s="6"/>
      <c r="B189" s="6"/>
      <c r="C189" s="6"/>
      <c r="D189" s="6"/>
      <c r="E189" s="13" t="s">
        <v>4</v>
      </c>
      <c r="F189" s="13" t="s">
        <v>4</v>
      </c>
      <c r="G189" s="13" t="s">
        <v>5</v>
      </c>
      <c r="H189" s="6"/>
      <c r="I189" s="9"/>
      <c r="J189" s="10"/>
      <c r="K189" s="10"/>
    </row>
    <row r="190" spans="1:12" x14ac:dyDescent="0.25">
      <c r="A190" s="20" t="s">
        <v>23</v>
      </c>
      <c r="B190" s="71" t="s">
        <v>483</v>
      </c>
      <c r="C190" s="6"/>
      <c r="D190" s="20"/>
      <c r="E190" s="10">
        <v>28.686805555555555</v>
      </c>
      <c r="F190" s="10">
        <v>29.831944444444446</v>
      </c>
      <c r="G190" s="10">
        <f>(F190)-(E190)</f>
        <v>1.1451388888888907</v>
      </c>
      <c r="H190" s="71" t="s">
        <v>486</v>
      </c>
      <c r="I190" s="20"/>
      <c r="J190" s="10"/>
      <c r="K190" s="10"/>
    </row>
    <row r="191" spans="1:12" x14ac:dyDescent="0.25">
      <c r="A191" s="20" t="s">
        <v>26</v>
      </c>
      <c r="B191" s="73" t="s">
        <v>473</v>
      </c>
      <c r="C191" s="6"/>
      <c r="D191" s="20"/>
      <c r="E191" s="10">
        <v>6.2833333333333341</v>
      </c>
      <c r="F191" s="10">
        <v>6.5326388888888891</v>
      </c>
      <c r="G191" s="10">
        <f t="shared" ref="G191:G195" si="5">(F191)-(E191)</f>
        <v>0.249305555555555</v>
      </c>
      <c r="H191" s="70" t="s">
        <v>487</v>
      </c>
      <c r="I191" s="20"/>
      <c r="J191" s="10"/>
      <c r="K191" s="10"/>
    </row>
    <row r="192" spans="1:12" x14ac:dyDescent="0.25">
      <c r="A192" s="20" t="s">
        <v>27</v>
      </c>
      <c r="B192" s="71" t="s">
        <v>484</v>
      </c>
      <c r="C192" s="6"/>
      <c r="D192" s="20"/>
      <c r="E192" s="10">
        <v>12.952083333333334</v>
      </c>
      <c r="F192" s="10">
        <v>13.260416666666666</v>
      </c>
      <c r="G192" s="10">
        <f t="shared" si="5"/>
        <v>0.30833333333333179</v>
      </c>
      <c r="H192" s="70" t="s">
        <v>488</v>
      </c>
      <c r="I192" s="20"/>
      <c r="J192" s="10"/>
      <c r="K192" s="10"/>
    </row>
    <row r="193" spans="1:11" x14ac:dyDescent="0.25">
      <c r="A193" s="20" t="s">
        <v>28</v>
      </c>
      <c r="B193" s="71" t="s">
        <v>399</v>
      </c>
      <c r="C193" s="6"/>
      <c r="D193" s="20"/>
      <c r="E193" s="10">
        <v>15.956944444444444</v>
      </c>
      <c r="F193" s="10">
        <v>16.349305555555556</v>
      </c>
      <c r="G193" s="10">
        <f t="shared" si="5"/>
        <v>0.39236111111111249</v>
      </c>
      <c r="H193" s="70" t="s">
        <v>478</v>
      </c>
      <c r="I193" s="20"/>
      <c r="J193" s="10"/>
      <c r="K193" s="10"/>
    </row>
    <row r="194" spans="1:11" x14ac:dyDescent="0.25">
      <c r="A194" s="20" t="s">
        <v>29</v>
      </c>
      <c r="B194" s="74" t="s">
        <v>383</v>
      </c>
      <c r="C194" s="6"/>
      <c r="D194" s="20"/>
      <c r="E194" s="10">
        <v>9.6854166666666668</v>
      </c>
      <c r="F194" s="10">
        <v>10.136805555555556</v>
      </c>
      <c r="G194" s="72">
        <f t="shared" si="5"/>
        <v>0.45138888888888928</v>
      </c>
      <c r="H194" s="75" t="s">
        <v>489</v>
      </c>
      <c r="I194" s="20"/>
      <c r="J194" s="10"/>
      <c r="K194" s="10"/>
    </row>
    <row r="195" spans="1:11" ht="16.5" thickBot="1" x14ac:dyDescent="0.3">
      <c r="A195" s="20" t="s">
        <v>31</v>
      </c>
      <c r="B195" s="71" t="s">
        <v>485</v>
      </c>
      <c r="C195" s="6"/>
      <c r="D195" s="20"/>
      <c r="E195" s="29">
        <v>101.40347222222222</v>
      </c>
      <c r="F195" s="29">
        <v>102.81944444444444</v>
      </c>
      <c r="G195" s="29">
        <f t="shared" si="5"/>
        <v>1.4159722222222229</v>
      </c>
      <c r="H195" s="70" t="s">
        <v>490</v>
      </c>
      <c r="I195" s="20"/>
      <c r="J195" s="10"/>
      <c r="K195" s="10"/>
    </row>
    <row r="196" spans="1:11" ht="16.5" thickTop="1" x14ac:dyDescent="0.25">
      <c r="A196" s="20"/>
      <c r="B196" s="32"/>
      <c r="C196" s="6"/>
      <c r="D196" s="20"/>
      <c r="E196" s="10"/>
      <c r="F196" s="10"/>
      <c r="G196" s="28"/>
      <c r="H196" s="35"/>
      <c r="I196" s="20"/>
      <c r="J196" s="10"/>
      <c r="K196" s="10"/>
    </row>
    <row r="197" spans="1:11" ht="19.5" x14ac:dyDescent="0.35">
      <c r="A197" s="69" t="s">
        <v>482</v>
      </c>
      <c r="J197" s="10"/>
      <c r="K197" s="10"/>
    </row>
    <row r="198" spans="1:11" x14ac:dyDescent="0.25">
      <c r="A198" s="5"/>
      <c r="B198" s="6"/>
      <c r="C198" s="6"/>
      <c r="D198" s="6"/>
      <c r="E198" s="7" t="s">
        <v>33</v>
      </c>
      <c r="F198" s="7" t="s">
        <v>3</v>
      </c>
      <c r="G198" s="8"/>
      <c r="H198" s="6"/>
      <c r="I198" s="9"/>
      <c r="J198" s="10"/>
      <c r="K198" s="10"/>
    </row>
    <row r="199" spans="1:11" x14ac:dyDescent="0.25">
      <c r="A199" s="6"/>
      <c r="B199" s="6"/>
      <c r="C199" s="6"/>
      <c r="D199" s="6"/>
      <c r="E199" s="13" t="s">
        <v>4</v>
      </c>
      <c r="F199" s="13" t="s">
        <v>4</v>
      </c>
      <c r="G199" s="13" t="s">
        <v>5</v>
      </c>
      <c r="H199" s="6"/>
      <c r="I199" s="9"/>
      <c r="J199" s="10"/>
      <c r="K199" s="10"/>
    </row>
    <row r="200" spans="1:11" x14ac:dyDescent="0.25">
      <c r="A200" s="20" t="s">
        <v>23</v>
      </c>
      <c r="B200" s="32" t="s">
        <v>477</v>
      </c>
      <c r="C200" s="6"/>
      <c r="D200" s="20"/>
      <c r="E200" s="10">
        <v>25.976388888888888</v>
      </c>
      <c r="F200" s="10">
        <v>24.996527777777775</v>
      </c>
      <c r="G200" s="10">
        <f>(E200)-(F200)</f>
        <v>0.97986111111111285</v>
      </c>
      <c r="H200" s="70" t="s">
        <v>494</v>
      </c>
      <c r="I200" s="49"/>
      <c r="J200" s="10"/>
      <c r="K200" s="10"/>
    </row>
    <row r="201" spans="1:11" x14ac:dyDescent="0.25">
      <c r="A201" s="20" t="s">
        <v>26</v>
      </c>
      <c r="B201" s="20" t="s">
        <v>473</v>
      </c>
      <c r="C201" s="6"/>
      <c r="D201" s="20"/>
      <c r="E201" s="10">
        <v>6.572222222222222</v>
      </c>
      <c r="F201" s="10">
        <v>6.3465277777777773</v>
      </c>
      <c r="G201" s="10">
        <f t="shared" ref="G201:G205" si="6">(E201)-(F201)</f>
        <v>0.22569444444444464</v>
      </c>
      <c r="H201" s="70" t="s">
        <v>495</v>
      </c>
      <c r="I201" s="20"/>
      <c r="J201" s="10"/>
      <c r="K201" s="10"/>
    </row>
    <row r="202" spans="1:11" x14ac:dyDescent="0.25">
      <c r="A202" s="20" t="s">
        <v>27</v>
      </c>
      <c r="B202" s="32" t="s">
        <v>412</v>
      </c>
      <c r="C202" s="6"/>
      <c r="D202" s="20"/>
      <c r="E202" s="10">
        <v>10.734027777777778</v>
      </c>
      <c r="F202" s="10">
        <v>10.342361111111112</v>
      </c>
      <c r="G202" s="10">
        <f t="shared" si="6"/>
        <v>0.39166666666666572</v>
      </c>
      <c r="H202" s="70" t="s">
        <v>496</v>
      </c>
      <c r="I202" s="20"/>
      <c r="J202" s="10"/>
      <c r="K202" s="10"/>
    </row>
    <row r="203" spans="1:11" x14ac:dyDescent="0.25">
      <c r="A203" s="20" t="s">
        <v>28</v>
      </c>
      <c r="B203" s="32" t="s">
        <v>493</v>
      </c>
      <c r="C203" s="6"/>
      <c r="D203" s="20"/>
      <c r="E203" s="10">
        <v>7.0562499999999995</v>
      </c>
      <c r="F203" s="10">
        <v>6.8819444444444438</v>
      </c>
      <c r="G203" s="10">
        <f t="shared" si="6"/>
        <v>0.17430555555555571</v>
      </c>
      <c r="H203" s="70" t="s">
        <v>497</v>
      </c>
      <c r="I203" s="20"/>
      <c r="J203" s="10"/>
      <c r="K203" s="10"/>
    </row>
    <row r="204" spans="1:11" x14ac:dyDescent="0.25">
      <c r="A204" s="20" t="s">
        <v>29</v>
      </c>
      <c r="B204" s="36" t="s">
        <v>491</v>
      </c>
      <c r="C204" s="6"/>
      <c r="D204" s="20"/>
      <c r="E204" s="10">
        <v>19.949305555555558</v>
      </c>
      <c r="F204" s="10">
        <v>19.560416666666665</v>
      </c>
      <c r="G204" s="72">
        <f t="shared" si="6"/>
        <v>0.38888888888889284</v>
      </c>
      <c r="H204" s="75" t="s">
        <v>498</v>
      </c>
      <c r="I204" s="20"/>
      <c r="J204" s="10"/>
      <c r="K204" s="10"/>
    </row>
    <row r="205" spans="1:11" ht="16.5" thickBot="1" x14ac:dyDescent="0.3">
      <c r="A205" s="20" t="s">
        <v>31</v>
      </c>
      <c r="B205" s="32" t="s">
        <v>492</v>
      </c>
      <c r="C205" s="6"/>
      <c r="D205" s="20"/>
      <c r="E205" s="29">
        <f>SUM(E200:E204)</f>
        <v>70.288194444444443</v>
      </c>
      <c r="F205" s="29">
        <f>SUM(F200:F204)</f>
        <v>68.127777777777766</v>
      </c>
      <c r="G205" s="29">
        <f t="shared" si="6"/>
        <v>2.1604166666666771</v>
      </c>
      <c r="H205" s="35"/>
      <c r="I205" s="20"/>
      <c r="J205" s="10"/>
      <c r="K205" s="10"/>
    </row>
    <row r="206" spans="1:11" ht="16.5" thickTop="1" x14ac:dyDescent="0.25"/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47"/>
  <sheetViews>
    <sheetView workbookViewId="0">
      <selection activeCell="I258" sqref="I258"/>
    </sheetView>
  </sheetViews>
  <sheetFormatPr defaultColWidth="11" defaultRowHeight="15.75" x14ac:dyDescent="0.25"/>
  <cols>
    <col min="1" max="2" width="11.375" bestFit="1" customWidth="1"/>
    <col min="3" max="3" width="7.125" bestFit="1" customWidth="1"/>
    <col min="4" max="4" width="4.625" customWidth="1"/>
    <col min="5" max="5" width="15" bestFit="1" customWidth="1"/>
    <col min="6" max="6" width="12.5" bestFit="1" customWidth="1"/>
    <col min="7" max="7" width="10.875" bestFit="1" customWidth="1"/>
    <col min="8" max="8" width="18.125" bestFit="1" customWidth="1"/>
  </cols>
  <sheetData>
    <row r="1" spans="1:12" ht="21" x14ac:dyDescent="0.35">
      <c r="A1" s="1" t="s">
        <v>328</v>
      </c>
      <c r="J1" s="2"/>
      <c r="K1" s="2"/>
      <c r="L1" s="3"/>
    </row>
    <row r="2" spans="1:12" ht="19.5" x14ac:dyDescent="0.35">
      <c r="A2" s="4" t="s">
        <v>1</v>
      </c>
      <c r="J2" s="2"/>
      <c r="K2" s="2"/>
      <c r="L2" s="3"/>
    </row>
    <row r="3" spans="1:12" s="20" customFormat="1" ht="13.5" x14ac:dyDescent="0.25">
      <c r="A3" s="5"/>
      <c r="B3" s="6"/>
      <c r="C3" s="6"/>
      <c r="D3" s="6"/>
      <c r="E3" s="7" t="s">
        <v>2</v>
      </c>
      <c r="F3" s="7" t="s">
        <v>3</v>
      </c>
      <c r="G3" s="8"/>
      <c r="H3" s="6"/>
      <c r="I3" s="6"/>
      <c r="J3" s="10"/>
      <c r="K3" s="10"/>
      <c r="L3" s="26"/>
    </row>
    <row r="4" spans="1:12" s="20" customFormat="1" ht="13.5" x14ac:dyDescent="0.25">
      <c r="A4" s="6"/>
      <c r="B4" s="7" t="s">
        <v>572</v>
      </c>
      <c r="C4" s="6"/>
      <c r="D4" s="6"/>
      <c r="E4" s="13" t="s">
        <v>4</v>
      </c>
      <c r="F4" s="13" t="s">
        <v>4</v>
      </c>
      <c r="G4" s="13" t="s">
        <v>5</v>
      </c>
      <c r="H4" s="6"/>
      <c r="I4" s="6"/>
      <c r="J4" s="14"/>
      <c r="K4" s="14"/>
      <c r="L4" s="26"/>
    </row>
    <row r="5" spans="1:12" s="32" customFormat="1" ht="13.5" x14ac:dyDescent="0.25">
      <c r="A5" s="35">
        <v>2013</v>
      </c>
      <c r="B5" s="107">
        <v>33</v>
      </c>
      <c r="E5" s="33">
        <v>24.723611111111111</v>
      </c>
      <c r="F5" s="33">
        <v>23.975000000000001</v>
      </c>
      <c r="G5" s="33">
        <f>(E5-F5)</f>
        <v>0.74861111111111001</v>
      </c>
      <c r="J5" s="33"/>
      <c r="K5" s="33"/>
      <c r="L5" s="34"/>
    </row>
    <row r="6" spans="1:12" s="32" customFormat="1" ht="13.5" x14ac:dyDescent="0.25">
      <c r="A6" s="35">
        <v>2015</v>
      </c>
      <c r="B6" s="107">
        <v>30</v>
      </c>
      <c r="E6" s="33">
        <v>22.174305555555552</v>
      </c>
      <c r="F6" s="33">
        <v>20.629861111111111</v>
      </c>
      <c r="G6" s="33">
        <f t="shared" ref="G6:G11" si="0">(E6-F6)</f>
        <v>1.5444444444444407</v>
      </c>
      <c r="J6" s="33"/>
      <c r="K6" s="33"/>
      <c r="L6" s="34"/>
    </row>
    <row r="7" spans="1:12" s="32" customFormat="1" ht="13.5" x14ac:dyDescent="0.25">
      <c r="A7" s="35">
        <v>2016</v>
      </c>
      <c r="B7" s="107">
        <v>26</v>
      </c>
      <c r="E7" s="33">
        <v>18.97013888888889</v>
      </c>
      <c r="F7" s="33">
        <v>18.701388888888889</v>
      </c>
      <c r="G7" s="33">
        <f t="shared" si="0"/>
        <v>0.26875000000000071</v>
      </c>
      <c r="J7" s="33"/>
      <c r="K7" s="33"/>
      <c r="L7" s="34"/>
    </row>
    <row r="8" spans="1:12" s="32" customFormat="1" ht="13.5" x14ac:dyDescent="0.25">
      <c r="A8" s="35">
        <v>2019</v>
      </c>
      <c r="B8" s="107">
        <v>29</v>
      </c>
      <c r="E8" s="33">
        <v>21.029166666666665</v>
      </c>
      <c r="F8" s="33">
        <v>19.971527777777776</v>
      </c>
      <c r="G8" s="33">
        <f t="shared" si="0"/>
        <v>1.0576388888888886</v>
      </c>
      <c r="J8" s="33"/>
      <c r="K8" s="33"/>
      <c r="L8" s="34"/>
    </row>
    <row r="9" spans="1:12" s="32" customFormat="1" ht="13.5" x14ac:dyDescent="0.25">
      <c r="A9" s="35">
        <v>2021</v>
      </c>
      <c r="B9" s="107">
        <v>21</v>
      </c>
      <c r="E9" s="33">
        <v>15.310416666666667</v>
      </c>
      <c r="F9" s="33">
        <v>14.725694444444445</v>
      </c>
      <c r="G9" s="33">
        <f>(E9-F9)</f>
        <v>0.58472222222222214</v>
      </c>
      <c r="J9" s="33"/>
      <c r="K9" s="33"/>
      <c r="L9" s="34"/>
    </row>
    <row r="10" spans="1:12" s="32" customFormat="1" ht="13.5" x14ac:dyDescent="0.25">
      <c r="A10" s="63">
        <v>2022</v>
      </c>
      <c r="B10" s="108">
        <v>22</v>
      </c>
      <c r="E10" s="33">
        <v>15.372916666666667</v>
      </c>
      <c r="F10" s="33">
        <v>14.62361111111111</v>
      </c>
      <c r="G10" s="78">
        <f>(E10-F10)</f>
        <v>0.74930555555555678</v>
      </c>
      <c r="J10" s="33"/>
      <c r="K10" s="33"/>
      <c r="L10" s="34"/>
    </row>
    <row r="11" spans="1:12" s="32" customFormat="1" ht="14.25" thickBot="1" x14ac:dyDescent="0.3">
      <c r="A11" s="35"/>
      <c r="B11" s="39">
        <f>SUM(B5:B10)</f>
        <v>161</v>
      </c>
      <c r="E11" s="37">
        <f>SUM(E5:E10)</f>
        <v>117.58055555555555</v>
      </c>
      <c r="F11" s="37">
        <f>SUM(F5:F10)</f>
        <v>112.62708333333333</v>
      </c>
      <c r="G11" s="37">
        <f t="shared" si="0"/>
        <v>4.9534722222222172</v>
      </c>
      <c r="J11" s="33"/>
      <c r="K11" s="33"/>
      <c r="L11" s="34"/>
    </row>
    <row r="12" spans="1:12" s="32" customFormat="1" ht="14.25" thickTop="1" x14ac:dyDescent="0.25">
      <c r="A12" s="35"/>
      <c r="J12" s="33"/>
      <c r="K12" s="33"/>
      <c r="L12" s="34"/>
    </row>
    <row r="13" spans="1:12" s="32" customFormat="1" ht="14.25" thickBot="1" x14ac:dyDescent="0.3">
      <c r="A13" s="35" t="s">
        <v>573</v>
      </c>
      <c r="G13" s="62">
        <f>(G11)/B11</f>
        <v>3.0766908212560354E-2</v>
      </c>
      <c r="J13" s="33"/>
      <c r="K13" s="33"/>
      <c r="L13" s="34"/>
    </row>
    <row r="14" spans="1:12" s="32" customFormat="1" ht="14.25" thickTop="1" x14ac:dyDescent="0.25">
      <c r="A14" s="35"/>
      <c r="J14" s="33"/>
      <c r="K14" s="33"/>
      <c r="L14" s="34"/>
    </row>
    <row r="15" spans="1:12" s="32" customFormat="1" ht="13.5" x14ac:dyDescent="0.25">
      <c r="A15" s="35"/>
      <c r="B15" s="13" t="s">
        <v>10</v>
      </c>
      <c r="E15" s="39" t="s">
        <v>329</v>
      </c>
      <c r="J15" s="33"/>
      <c r="K15" s="33"/>
      <c r="L15" s="34"/>
    </row>
    <row r="16" spans="1:12" s="32" customFormat="1" ht="13.5" x14ac:dyDescent="0.25">
      <c r="A16" s="35"/>
      <c r="B16" s="13" t="s">
        <v>12</v>
      </c>
      <c r="C16" s="13" t="s">
        <v>5</v>
      </c>
      <c r="E16" s="13" t="s">
        <v>12</v>
      </c>
      <c r="J16" s="33"/>
      <c r="K16" s="33"/>
      <c r="L16" s="34"/>
    </row>
    <row r="17" spans="1:12" s="32" customFormat="1" ht="13.5" x14ac:dyDescent="0.25">
      <c r="A17" s="35" t="s">
        <v>13</v>
      </c>
      <c r="B17" s="33" t="s">
        <v>562</v>
      </c>
      <c r="C17" s="33">
        <v>3.0555555555555555E-2</v>
      </c>
      <c r="E17" s="33">
        <f>(B17-C17)</f>
        <v>0.6958333333333333</v>
      </c>
      <c r="J17" s="33"/>
      <c r="K17" s="33"/>
      <c r="L17" s="34"/>
    </row>
    <row r="18" spans="1:12" s="32" customFormat="1" ht="13.5" x14ac:dyDescent="0.25">
      <c r="A18" s="35" t="s">
        <v>14</v>
      </c>
      <c r="B18" s="33" t="s">
        <v>563</v>
      </c>
      <c r="C18" s="33">
        <v>3.0555555555555555E-2</v>
      </c>
      <c r="E18" s="33">
        <f t="shared" ref="E18:E21" si="1">(B18-C18)</f>
        <v>0.69861111111111107</v>
      </c>
      <c r="J18" s="33"/>
      <c r="K18" s="33"/>
      <c r="L18" s="34"/>
    </row>
    <row r="19" spans="1:12" s="32" customFormat="1" ht="13.5" x14ac:dyDescent="0.25">
      <c r="A19" s="35" t="s">
        <v>15</v>
      </c>
      <c r="B19" s="33" t="s">
        <v>564</v>
      </c>
      <c r="C19" s="33">
        <v>3.0555555555555555E-2</v>
      </c>
      <c r="E19" s="33">
        <f t="shared" si="1"/>
        <v>0.70486111111111105</v>
      </c>
      <c r="J19" s="33"/>
      <c r="K19" s="33"/>
      <c r="L19" s="34"/>
    </row>
    <row r="20" spans="1:12" s="32" customFormat="1" ht="13.5" x14ac:dyDescent="0.25">
      <c r="A20" s="35" t="s">
        <v>16</v>
      </c>
      <c r="B20" s="33" t="s">
        <v>565</v>
      </c>
      <c r="C20" s="33">
        <v>3.0555555555555555E-2</v>
      </c>
      <c r="E20" s="33">
        <f t="shared" si="1"/>
        <v>0.71388888888888891</v>
      </c>
      <c r="J20" s="33"/>
      <c r="K20" s="33"/>
      <c r="L20" s="34"/>
    </row>
    <row r="21" spans="1:12" s="32" customFormat="1" ht="13.5" x14ac:dyDescent="0.25">
      <c r="A21" s="35" t="s">
        <v>17</v>
      </c>
      <c r="B21" s="33" t="s">
        <v>566</v>
      </c>
      <c r="C21" s="33">
        <v>3.0555555555555555E-2</v>
      </c>
      <c r="E21" s="33">
        <f t="shared" si="1"/>
        <v>0.76180555555555551</v>
      </c>
      <c r="J21" s="33"/>
      <c r="K21" s="33"/>
      <c r="L21" s="34"/>
    </row>
    <row r="22" spans="1:12" s="32" customFormat="1" ht="13.5" x14ac:dyDescent="0.25">
      <c r="A22" s="35"/>
      <c r="G22" s="32" t="s">
        <v>1</v>
      </c>
      <c r="J22" s="33"/>
      <c r="K22" s="33"/>
      <c r="L22" s="34"/>
    </row>
    <row r="23" spans="1:12" s="32" customFormat="1" ht="13.5" x14ac:dyDescent="0.25">
      <c r="A23" s="35"/>
      <c r="J23" s="33"/>
      <c r="K23" s="33"/>
      <c r="L23" s="34"/>
    </row>
    <row r="24" spans="1:12" ht="21" x14ac:dyDescent="0.35">
      <c r="A24" s="1" t="s">
        <v>330</v>
      </c>
      <c r="J24" s="2"/>
      <c r="K24" s="2"/>
      <c r="L24" s="3"/>
    </row>
    <row r="25" spans="1:12" ht="19.5" x14ac:dyDescent="0.35">
      <c r="A25" s="4" t="s">
        <v>1</v>
      </c>
      <c r="J25" s="2"/>
      <c r="K25" s="2"/>
      <c r="L25" s="3"/>
    </row>
    <row r="26" spans="1:12" s="20" customFormat="1" ht="13.5" x14ac:dyDescent="0.25">
      <c r="A26" s="5"/>
      <c r="B26" s="6"/>
      <c r="C26" s="6"/>
      <c r="D26" s="6"/>
      <c r="E26" s="7" t="s">
        <v>2</v>
      </c>
      <c r="F26" s="7" t="s">
        <v>3</v>
      </c>
      <c r="G26" s="8"/>
      <c r="H26" s="6"/>
      <c r="I26" s="6"/>
      <c r="J26" s="10"/>
      <c r="K26" s="10"/>
      <c r="L26" s="26"/>
    </row>
    <row r="27" spans="1:12" s="20" customFormat="1" ht="13.5" x14ac:dyDescent="0.25">
      <c r="A27" s="6"/>
      <c r="B27" s="7" t="s">
        <v>572</v>
      </c>
      <c r="C27" s="6"/>
      <c r="D27" s="6"/>
      <c r="E27" s="13" t="s">
        <v>4</v>
      </c>
      <c r="F27" s="13" t="s">
        <v>4</v>
      </c>
      <c r="G27" s="13" t="s">
        <v>5</v>
      </c>
      <c r="H27" s="6"/>
      <c r="I27" s="6"/>
      <c r="J27" s="14"/>
      <c r="K27" s="14"/>
      <c r="L27" s="26"/>
    </row>
    <row r="28" spans="1:12" s="32" customFormat="1" ht="13.5" x14ac:dyDescent="0.25">
      <c r="A28" s="35">
        <v>2013</v>
      </c>
      <c r="B28" s="39">
        <v>32</v>
      </c>
      <c r="E28" s="33">
        <v>28.061111111111114</v>
      </c>
      <c r="F28" s="33">
        <v>27.451388888888889</v>
      </c>
      <c r="G28" s="33">
        <f>(E28-F28)</f>
        <v>0.60972222222222427</v>
      </c>
      <c r="J28" s="33"/>
      <c r="K28" s="33"/>
      <c r="L28" s="34"/>
    </row>
    <row r="29" spans="1:12" s="32" customFormat="1" ht="13.5" x14ac:dyDescent="0.25">
      <c r="A29" s="35">
        <v>2015</v>
      </c>
      <c r="B29" s="39">
        <v>34</v>
      </c>
      <c r="E29" s="33">
        <v>29.203472222222221</v>
      </c>
      <c r="F29" s="33">
        <v>27.831944444444446</v>
      </c>
      <c r="G29" s="33">
        <f t="shared" ref="G29:G34" si="2">(E29-F29)</f>
        <v>1.371527777777775</v>
      </c>
      <c r="J29" s="33"/>
      <c r="K29" s="33"/>
      <c r="L29" s="34"/>
    </row>
    <row r="30" spans="1:12" s="32" customFormat="1" ht="13.5" x14ac:dyDescent="0.25">
      <c r="A30" s="35">
        <v>2016</v>
      </c>
      <c r="B30" s="39">
        <v>36</v>
      </c>
      <c r="E30" s="33">
        <v>31.428472222222222</v>
      </c>
      <c r="F30" s="33">
        <v>30.999305555555555</v>
      </c>
      <c r="G30" s="33">
        <f t="shared" si="2"/>
        <v>0.42916666666666714</v>
      </c>
      <c r="J30" s="33"/>
      <c r="K30" s="33"/>
      <c r="L30" s="34"/>
    </row>
    <row r="31" spans="1:12" s="32" customFormat="1" ht="13.5" x14ac:dyDescent="0.25">
      <c r="A31" s="35">
        <v>2019</v>
      </c>
      <c r="B31" s="39">
        <v>31</v>
      </c>
      <c r="E31" s="33">
        <v>27.349999999999998</v>
      </c>
      <c r="F31" s="33">
        <v>25.439583333333331</v>
      </c>
      <c r="G31" s="33">
        <f t="shared" si="2"/>
        <v>1.9104166666666664</v>
      </c>
      <c r="J31" s="33"/>
      <c r="K31" s="33"/>
      <c r="L31" s="34"/>
    </row>
    <row r="32" spans="1:12" s="32" customFormat="1" ht="13.5" x14ac:dyDescent="0.25">
      <c r="A32" s="35">
        <v>2021</v>
      </c>
      <c r="B32" s="39">
        <v>19</v>
      </c>
      <c r="E32" s="33">
        <v>16.797222222222221</v>
      </c>
      <c r="F32" s="33">
        <v>15.975</v>
      </c>
      <c r="G32" s="33">
        <f t="shared" si="2"/>
        <v>0.82222222222222108</v>
      </c>
      <c r="J32" s="33"/>
      <c r="K32" s="33"/>
      <c r="L32" s="34"/>
    </row>
    <row r="33" spans="1:12" s="32" customFormat="1" ht="13.5" x14ac:dyDescent="0.25">
      <c r="A33" s="63">
        <v>2022</v>
      </c>
      <c r="B33" s="108">
        <v>26</v>
      </c>
      <c r="E33" s="33">
        <v>19.643750000000001</v>
      </c>
      <c r="F33" s="33">
        <v>18.706944444444442</v>
      </c>
      <c r="G33" s="78">
        <f t="shared" si="2"/>
        <v>0.93680555555555856</v>
      </c>
      <c r="J33" s="33"/>
      <c r="K33" s="33"/>
      <c r="L33" s="34"/>
    </row>
    <row r="34" spans="1:12" s="32" customFormat="1" ht="14.25" thickBot="1" x14ac:dyDescent="0.3">
      <c r="A34" s="35"/>
      <c r="B34" s="39">
        <f>SUM(B28:B33)</f>
        <v>178</v>
      </c>
      <c r="E34" s="37">
        <f>SUM(E28:E33)</f>
        <v>152.48402777777778</v>
      </c>
      <c r="F34" s="37">
        <f>SUM(F28:F33)</f>
        <v>146.40416666666664</v>
      </c>
      <c r="G34" s="62">
        <f t="shared" si="2"/>
        <v>6.0798611111111427</v>
      </c>
      <c r="H34" s="55"/>
      <c r="J34" s="33"/>
      <c r="K34" s="33"/>
      <c r="L34" s="34"/>
    </row>
    <row r="35" spans="1:12" s="32" customFormat="1" ht="14.25" thickTop="1" x14ac:dyDescent="0.25">
      <c r="A35" s="35"/>
      <c r="E35" s="55"/>
      <c r="F35" s="55"/>
      <c r="G35" s="55"/>
      <c r="J35" s="33"/>
      <c r="K35" s="33"/>
      <c r="L35" s="34"/>
    </row>
    <row r="36" spans="1:12" s="32" customFormat="1" ht="14.25" thickBot="1" x14ac:dyDescent="0.3">
      <c r="A36" s="35" t="s">
        <v>574</v>
      </c>
      <c r="E36" s="55"/>
      <c r="F36" s="55"/>
      <c r="G36" s="81">
        <f>(G34)/B34</f>
        <v>3.4156523096130015E-2</v>
      </c>
      <c r="J36" s="33"/>
      <c r="K36" s="33"/>
      <c r="L36" s="34"/>
    </row>
    <row r="37" spans="1:12" s="32" customFormat="1" ht="14.25" thickTop="1" x14ac:dyDescent="0.25">
      <c r="A37" s="35"/>
      <c r="J37" s="33"/>
      <c r="K37" s="33"/>
      <c r="L37" s="34"/>
    </row>
    <row r="38" spans="1:12" s="32" customFormat="1" ht="13.5" x14ac:dyDescent="0.25">
      <c r="A38" s="35"/>
      <c r="B38" s="13" t="s">
        <v>10</v>
      </c>
      <c r="E38" s="39" t="s">
        <v>329</v>
      </c>
      <c r="J38" s="33"/>
      <c r="K38" s="33"/>
      <c r="L38" s="34"/>
    </row>
    <row r="39" spans="1:12" s="32" customFormat="1" ht="13.5" x14ac:dyDescent="0.25">
      <c r="A39" s="35"/>
      <c r="B39" s="13" t="s">
        <v>12</v>
      </c>
      <c r="C39" s="13" t="s">
        <v>5</v>
      </c>
      <c r="E39" s="13" t="s">
        <v>12</v>
      </c>
      <c r="J39" s="33"/>
      <c r="K39" s="33"/>
      <c r="L39" s="34"/>
    </row>
    <row r="40" spans="1:12" s="32" customFormat="1" ht="13.5" x14ac:dyDescent="0.25">
      <c r="A40" s="35" t="s">
        <v>13</v>
      </c>
      <c r="B40" s="33" t="s">
        <v>567</v>
      </c>
      <c r="C40" s="33">
        <v>3.4027777777777775E-2</v>
      </c>
      <c r="D40" s="55"/>
      <c r="E40" s="33">
        <f>(B40-C40)</f>
        <v>0.85972222222222217</v>
      </c>
      <c r="G40" s="55"/>
      <c r="I40" s="80"/>
      <c r="J40" s="33"/>
      <c r="K40" s="33"/>
      <c r="L40" s="34"/>
    </row>
    <row r="41" spans="1:12" s="32" customFormat="1" ht="13.5" x14ac:dyDescent="0.25">
      <c r="A41" s="35" t="s">
        <v>14</v>
      </c>
      <c r="B41" s="33" t="s">
        <v>568</v>
      </c>
      <c r="C41" s="33">
        <v>3.4027777777777775E-2</v>
      </c>
      <c r="D41" s="55"/>
      <c r="E41" s="33">
        <f t="shared" ref="E41:E44" si="3">(B41-$G$36)</f>
        <v>0.8547323657927588</v>
      </c>
      <c r="J41" s="33"/>
      <c r="K41" s="33"/>
      <c r="L41" s="34"/>
    </row>
    <row r="42" spans="1:12" s="32" customFormat="1" ht="13.5" x14ac:dyDescent="0.25">
      <c r="A42" s="35" t="s">
        <v>15</v>
      </c>
      <c r="B42" s="33" t="s">
        <v>569</v>
      </c>
      <c r="C42" s="33">
        <v>3.4027777777777775E-2</v>
      </c>
      <c r="D42" s="55"/>
      <c r="E42" s="33">
        <f t="shared" si="3"/>
        <v>0.87001014357053663</v>
      </c>
      <c r="J42" s="33"/>
      <c r="K42" s="33"/>
      <c r="L42" s="34"/>
    </row>
    <row r="43" spans="1:12" s="32" customFormat="1" ht="13.5" x14ac:dyDescent="0.25">
      <c r="A43" s="35" t="s">
        <v>16</v>
      </c>
      <c r="B43" s="33" t="s">
        <v>570</v>
      </c>
      <c r="C43" s="33">
        <v>3.4027777777777775E-2</v>
      </c>
      <c r="D43" s="55"/>
      <c r="E43" s="33">
        <f t="shared" si="3"/>
        <v>0.89223236579275889</v>
      </c>
      <c r="J43" s="33"/>
      <c r="K43" s="33"/>
      <c r="L43" s="34"/>
    </row>
    <row r="44" spans="1:12" s="32" customFormat="1" ht="13.5" x14ac:dyDescent="0.25">
      <c r="A44" s="35" t="s">
        <v>17</v>
      </c>
      <c r="B44" s="33" t="s">
        <v>571</v>
      </c>
      <c r="C44" s="33">
        <v>3.4027777777777775E-2</v>
      </c>
      <c r="D44" s="55"/>
      <c r="E44" s="33">
        <f t="shared" si="3"/>
        <v>0.93181569912609219</v>
      </c>
      <c r="J44" s="33"/>
      <c r="K44" s="33"/>
      <c r="L44" s="34"/>
    </row>
    <row r="45" spans="1:12" x14ac:dyDescent="0.25">
      <c r="A45" s="15"/>
      <c r="J45" s="2"/>
      <c r="K45" s="2"/>
      <c r="L45" s="3"/>
    </row>
    <row r="46" spans="1:12" ht="16.5" thickBot="1" x14ac:dyDescent="0.3">
      <c r="A46" s="16"/>
      <c r="B46" s="17"/>
      <c r="C46" s="17"/>
      <c r="D46" s="17"/>
      <c r="E46" s="17"/>
      <c r="F46" s="17"/>
      <c r="G46" s="17"/>
      <c r="H46" s="17"/>
      <c r="I46" s="17"/>
      <c r="J46" s="18"/>
      <c r="K46" s="2"/>
      <c r="L46" s="3"/>
    </row>
    <row r="47" spans="1:12" x14ac:dyDescent="0.25">
      <c r="A47" s="15"/>
      <c r="J47" s="2"/>
      <c r="K47" s="2"/>
      <c r="L47" s="3"/>
    </row>
    <row r="48" spans="1:12" ht="19.5" x14ac:dyDescent="0.35">
      <c r="A48" s="86" t="s">
        <v>337</v>
      </c>
      <c r="B48" s="87"/>
      <c r="C48" s="87"/>
      <c r="D48" s="87"/>
      <c r="E48" s="87"/>
      <c r="F48" s="87"/>
      <c r="G48" s="87"/>
      <c r="H48" s="87"/>
    </row>
    <row r="49" spans="1:11" s="12" customFormat="1" ht="13.5" x14ac:dyDescent="0.25">
      <c r="A49" s="88"/>
      <c r="B49" s="89"/>
      <c r="C49" s="89"/>
      <c r="D49" s="89"/>
      <c r="E49" s="90" t="s">
        <v>33</v>
      </c>
      <c r="F49" s="90" t="s">
        <v>3</v>
      </c>
      <c r="G49" s="91"/>
      <c r="H49" s="89"/>
      <c r="I49" s="9"/>
      <c r="J49" s="7"/>
      <c r="K49" s="7"/>
    </row>
    <row r="50" spans="1:11" s="12" customFormat="1" ht="13.5" x14ac:dyDescent="0.25">
      <c r="A50" s="89"/>
      <c r="B50" s="89"/>
      <c r="C50" s="89"/>
      <c r="D50" s="89"/>
      <c r="E50" s="92" t="s">
        <v>4</v>
      </c>
      <c r="F50" s="92" t="s">
        <v>4</v>
      </c>
      <c r="G50" s="92" t="s">
        <v>5</v>
      </c>
      <c r="H50" s="89"/>
      <c r="I50" s="9"/>
      <c r="J50" s="7"/>
      <c r="K50" s="7" t="s">
        <v>1</v>
      </c>
    </row>
    <row r="51" spans="1:11" s="12" customFormat="1" ht="13.5" x14ac:dyDescent="0.25">
      <c r="A51" s="93" t="s">
        <v>23</v>
      </c>
      <c r="B51" s="93" t="s">
        <v>117</v>
      </c>
      <c r="C51" s="93"/>
      <c r="D51" s="93"/>
      <c r="E51" s="94" t="s">
        <v>1</v>
      </c>
      <c r="F51" s="94" t="s">
        <v>1</v>
      </c>
      <c r="G51" s="94" t="s">
        <v>1</v>
      </c>
      <c r="H51" s="89" t="s">
        <v>1</v>
      </c>
    </row>
    <row r="52" spans="1:11" s="12" customFormat="1" ht="13.5" x14ac:dyDescent="0.25">
      <c r="A52" s="93" t="s">
        <v>26</v>
      </c>
      <c r="B52" s="93" t="s">
        <v>117</v>
      </c>
      <c r="C52" s="93"/>
      <c r="D52" s="93"/>
      <c r="E52" s="94" t="s">
        <v>1</v>
      </c>
      <c r="F52" s="94" t="s">
        <v>1</v>
      </c>
      <c r="G52" s="94" t="s">
        <v>1</v>
      </c>
      <c r="H52" s="89" t="s">
        <v>1</v>
      </c>
    </row>
    <row r="53" spans="1:11" s="12" customFormat="1" ht="13.5" x14ac:dyDescent="0.25">
      <c r="A53" s="93" t="s">
        <v>27</v>
      </c>
      <c r="B53" s="93" t="s">
        <v>30</v>
      </c>
      <c r="C53" s="93"/>
      <c r="D53" s="93"/>
      <c r="E53" s="94" t="s">
        <v>338</v>
      </c>
      <c r="F53" s="94" t="s">
        <v>339</v>
      </c>
      <c r="G53" s="94" t="s">
        <v>340</v>
      </c>
      <c r="H53" s="89" t="s">
        <v>341</v>
      </c>
    </row>
    <row r="54" spans="1:11" s="12" customFormat="1" ht="13.5" x14ac:dyDescent="0.25">
      <c r="A54" s="93" t="s">
        <v>28</v>
      </c>
      <c r="B54" s="93" t="s">
        <v>342</v>
      </c>
      <c r="C54" s="93"/>
      <c r="D54" s="93"/>
      <c r="E54" s="94" t="s">
        <v>343</v>
      </c>
      <c r="F54" s="94" t="s">
        <v>344</v>
      </c>
      <c r="G54" s="105">
        <v>-286</v>
      </c>
      <c r="H54" s="89" t="s">
        <v>345</v>
      </c>
    </row>
    <row r="55" spans="1:11" s="12" customFormat="1" ht="13.5" x14ac:dyDescent="0.25">
      <c r="A55" s="93" t="s">
        <v>29</v>
      </c>
      <c r="B55" s="95" t="s">
        <v>335</v>
      </c>
      <c r="C55" s="93"/>
      <c r="D55" s="93"/>
      <c r="E55" s="94" t="s">
        <v>346</v>
      </c>
      <c r="F55" s="94" t="s">
        <v>347</v>
      </c>
      <c r="G55" s="94" t="s">
        <v>348</v>
      </c>
      <c r="H55" s="96" t="s">
        <v>79</v>
      </c>
    </row>
    <row r="56" spans="1:11" s="12" customFormat="1" ht="14.25" thickBot="1" x14ac:dyDescent="0.3">
      <c r="A56" s="93" t="s">
        <v>31</v>
      </c>
      <c r="B56" s="93" t="s">
        <v>349</v>
      </c>
      <c r="C56" s="93"/>
      <c r="D56" s="93"/>
      <c r="E56" s="97" t="s">
        <v>350</v>
      </c>
      <c r="F56" s="97" t="s">
        <v>351</v>
      </c>
      <c r="G56" s="106">
        <v>-437</v>
      </c>
      <c r="H56" s="89" t="s">
        <v>352</v>
      </c>
    </row>
    <row r="57" spans="1:11" ht="16.5" thickTop="1" x14ac:dyDescent="0.25">
      <c r="A57" s="87"/>
      <c r="B57" s="87"/>
      <c r="C57" s="87"/>
      <c r="D57" s="87"/>
      <c r="E57" s="87"/>
      <c r="F57" s="87"/>
      <c r="G57" s="87"/>
      <c r="H57" s="87"/>
    </row>
    <row r="58" spans="1:11" x14ac:dyDescent="0.25">
      <c r="A58" s="87"/>
      <c r="B58" s="87"/>
      <c r="C58" s="87"/>
      <c r="D58" s="87"/>
      <c r="E58" s="87"/>
      <c r="F58" s="87"/>
      <c r="G58" s="87"/>
      <c r="H58" s="87"/>
    </row>
    <row r="59" spans="1:11" ht="19.5" x14ac:dyDescent="0.35">
      <c r="A59" s="86" t="s">
        <v>353</v>
      </c>
      <c r="B59" s="87"/>
      <c r="C59" s="87"/>
      <c r="D59" s="87"/>
      <c r="E59" s="87"/>
      <c r="F59" s="87"/>
      <c r="G59" s="87"/>
      <c r="H59" s="87"/>
    </row>
    <row r="60" spans="1:11" s="12" customFormat="1" ht="13.5" x14ac:dyDescent="0.25">
      <c r="A60" s="88"/>
      <c r="B60" s="89"/>
      <c r="C60" s="89"/>
      <c r="D60" s="89"/>
      <c r="E60" s="90" t="s">
        <v>33</v>
      </c>
      <c r="F60" s="90" t="s">
        <v>3</v>
      </c>
      <c r="G60" s="91"/>
      <c r="H60" s="89"/>
      <c r="I60" s="9"/>
      <c r="J60" s="7"/>
      <c r="K60" s="7"/>
    </row>
    <row r="61" spans="1:11" s="12" customFormat="1" ht="13.5" x14ac:dyDescent="0.25">
      <c r="A61" s="89"/>
      <c r="B61" s="89"/>
      <c r="C61" s="89"/>
      <c r="D61" s="89"/>
      <c r="E61" s="92" t="s">
        <v>4</v>
      </c>
      <c r="F61" s="92" t="s">
        <v>4</v>
      </c>
      <c r="G61" s="92" t="s">
        <v>5</v>
      </c>
      <c r="H61" s="89"/>
      <c r="I61" s="9"/>
      <c r="J61" s="7"/>
      <c r="K61" s="7" t="s">
        <v>1</v>
      </c>
    </row>
    <row r="62" spans="1:11" x14ac:dyDescent="0.25">
      <c r="A62" s="93" t="s">
        <v>23</v>
      </c>
      <c r="B62" s="93" t="s">
        <v>117</v>
      </c>
      <c r="C62" s="93"/>
      <c r="D62" s="93"/>
      <c r="E62" s="94" t="s">
        <v>1</v>
      </c>
      <c r="F62" s="94" t="s">
        <v>1</v>
      </c>
      <c r="G62" s="94" t="s">
        <v>1</v>
      </c>
      <c r="H62" s="89" t="s">
        <v>1</v>
      </c>
    </row>
    <row r="63" spans="1:11" x14ac:dyDescent="0.25">
      <c r="A63" s="93" t="s">
        <v>26</v>
      </c>
      <c r="B63" s="93" t="s">
        <v>117</v>
      </c>
      <c r="C63" s="93"/>
      <c r="D63" s="93"/>
      <c r="E63" s="94" t="s">
        <v>1</v>
      </c>
      <c r="F63" s="94" t="s">
        <v>1</v>
      </c>
      <c r="G63" s="94" t="s">
        <v>1</v>
      </c>
      <c r="H63" s="89" t="s">
        <v>1</v>
      </c>
    </row>
    <row r="64" spans="1:11" x14ac:dyDescent="0.25">
      <c r="A64" s="93" t="s">
        <v>27</v>
      </c>
      <c r="B64" s="93" t="s">
        <v>30</v>
      </c>
      <c r="C64" s="93"/>
      <c r="D64" s="93"/>
      <c r="E64" s="100">
        <v>4.8993055555555554</v>
      </c>
      <c r="F64" s="100">
        <v>4.7645833333333334</v>
      </c>
      <c r="G64" s="101">
        <v>-194</v>
      </c>
      <c r="H64" s="89" t="s">
        <v>354</v>
      </c>
    </row>
    <row r="65" spans="1:11" x14ac:dyDescent="0.25">
      <c r="A65" s="93" t="s">
        <v>28</v>
      </c>
      <c r="B65" s="93" t="s">
        <v>355</v>
      </c>
      <c r="C65" s="93"/>
      <c r="D65" s="93"/>
      <c r="E65" s="100">
        <v>17.826388888888889</v>
      </c>
      <c r="F65" s="100">
        <v>17.206944444444442</v>
      </c>
      <c r="G65" s="101">
        <v>-892</v>
      </c>
      <c r="H65" s="89" t="s">
        <v>356</v>
      </c>
    </row>
    <row r="66" spans="1:11" x14ac:dyDescent="0.25">
      <c r="A66" s="93" t="s">
        <v>29</v>
      </c>
      <c r="B66" s="95" t="s">
        <v>30</v>
      </c>
      <c r="C66" s="93"/>
      <c r="D66" s="93"/>
      <c r="E66" s="100">
        <v>5.707638888888888</v>
      </c>
      <c r="F66" s="100">
        <v>5.4319444444444445</v>
      </c>
      <c r="G66" s="101">
        <v>-397</v>
      </c>
      <c r="H66" s="96" t="s">
        <v>357</v>
      </c>
    </row>
    <row r="67" spans="1:11" ht="16.5" thickBot="1" x14ac:dyDescent="0.3">
      <c r="A67" s="93" t="s">
        <v>31</v>
      </c>
      <c r="B67" s="93" t="s">
        <v>358</v>
      </c>
      <c r="C67" s="93"/>
      <c r="D67" s="93"/>
      <c r="E67" s="103">
        <v>28.433333333333334</v>
      </c>
      <c r="F67" s="103">
        <v>27.40347222222222</v>
      </c>
      <c r="G67" s="104">
        <v>-1483</v>
      </c>
      <c r="H67" s="89" t="s">
        <v>359</v>
      </c>
    </row>
    <row r="68" spans="1:11" ht="16.5" thickTop="1" x14ac:dyDescent="0.25">
      <c r="A68" s="87"/>
      <c r="B68" s="87"/>
      <c r="C68" s="87"/>
      <c r="D68" s="87"/>
      <c r="E68" s="87"/>
      <c r="F68" s="87"/>
      <c r="G68" s="87"/>
      <c r="H68" s="87"/>
    </row>
    <row r="69" spans="1:11" x14ac:dyDescent="0.25">
      <c r="A69" s="87"/>
      <c r="B69" s="87"/>
      <c r="C69" s="87"/>
      <c r="D69" s="87"/>
      <c r="E69" s="87"/>
      <c r="F69" s="87"/>
      <c r="G69" s="87"/>
      <c r="H69" s="87"/>
    </row>
    <row r="70" spans="1:11" ht="19.5" x14ac:dyDescent="0.35">
      <c r="A70" s="86" t="s">
        <v>360</v>
      </c>
      <c r="B70" s="87"/>
      <c r="C70" s="87"/>
      <c r="D70" s="87"/>
      <c r="E70" s="87"/>
      <c r="F70" s="87"/>
      <c r="G70" s="87"/>
      <c r="H70" s="87"/>
    </row>
    <row r="71" spans="1:11" s="12" customFormat="1" ht="13.5" x14ac:dyDescent="0.25">
      <c r="A71" s="88"/>
      <c r="B71" s="89"/>
      <c r="C71" s="89"/>
      <c r="D71" s="89"/>
      <c r="E71" s="90" t="s">
        <v>33</v>
      </c>
      <c r="F71" s="90" t="s">
        <v>3</v>
      </c>
      <c r="G71" s="91"/>
      <c r="H71" s="89"/>
      <c r="I71" s="9"/>
      <c r="J71" s="7"/>
      <c r="K71" s="7"/>
    </row>
    <row r="72" spans="1:11" s="12" customFormat="1" ht="13.5" x14ac:dyDescent="0.25">
      <c r="A72" s="89"/>
      <c r="B72" s="89"/>
      <c r="C72" s="89"/>
      <c r="D72" s="89"/>
      <c r="E72" s="92" t="s">
        <v>4</v>
      </c>
      <c r="F72" s="92" t="s">
        <v>4</v>
      </c>
      <c r="G72" s="92" t="s">
        <v>5</v>
      </c>
      <c r="H72" s="89"/>
      <c r="I72" s="9"/>
      <c r="J72" s="7"/>
      <c r="K72" s="7" t="s">
        <v>1</v>
      </c>
    </row>
    <row r="73" spans="1:11" x14ac:dyDescent="0.25">
      <c r="A73" s="93" t="s">
        <v>23</v>
      </c>
      <c r="B73" s="93" t="s">
        <v>117</v>
      </c>
      <c r="C73" s="89"/>
      <c r="D73" s="93"/>
      <c r="E73" s="94" t="s">
        <v>1</v>
      </c>
      <c r="F73" s="94" t="s">
        <v>1</v>
      </c>
      <c r="G73" s="94" t="s">
        <v>1</v>
      </c>
      <c r="H73" s="89" t="s">
        <v>1</v>
      </c>
      <c r="I73" s="27"/>
    </row>
    <row r="74" spans="1:11" x14ac:dyDescent="0.25">
      <c r="A74" s="93" t="s">
        <v>26</v>
      </c>
      <c r="B74" s="93" t="s">
        <v>117</v>
      </c>
      <c r="C74" s="89"/>
      <c r="D74" s="93"/>
      <c r="E74" s="94" t="s">
        <v>1</v>
      </c>
      <c r="F74" s="94" t="s">
        <v>1</v>
      </c>
      <c r="G74" s="94" t="s">
        <v>1</v>
      </c>
      <c r="H74" s="89" t="s">
        <v>1</v>
      </c>
      <c r="I74" s="27"/>
    </row>
    <row r="75" spans="1:11" x14ac:dyDescent="0.25">
      <c r="A75" s="93" t="s">
        <v>27</v>
      </c>
      <c r="B75" s="93" t="s">
        <v>333</v>
      </c>
      <c r="C75" s="89"/>
      <c r="D75" s="93"/>
      <c r="E75" s="100">
        <v>6.7368055555555557</v>
      </c>
      <c r="F75" s="100">
        <v>6.5493055555555557</v>
      </c>
      <c r="G75" s="101">
        <v>-270</v>
      </c>
      <c r="H75" s="89" t="s">
        <v>361</v>
      </c>
      <c r="I75" s="27"/>
    </row>
    <row r="76" spans="1:11" x14ac:dyDescent="0.25">
      <c r="A76" s="93" t="s">
        <v>28</v>
      </c>
      <c r="B76" s="93" t="s">
        <v>362</v>
      </c>
      <c r="C76" s="89"/>
      <c r="D76" s="93"/>
      <c r="E76" s="100">
        <v>15.619444444444445</v>
      </c>
      <c r="F76" s="100">
        <v>15.1875</v>
      </c>
      <c r="G76" s="101">
        <v>-622</v>
      </c>
      <c r="H76" s="89" t="s">
        <v>363</v>
      </c>
      <c r="I76" s="27"/>
    </row>
    <row r="77" spans="1:11" x14ac:dyDescent="0.25">
      <c r="A77" s="93" t="s">
        <v>29</v>
      </c>
      <c r="B77" s="95" t="s">
        <v>30</v>
      </c>
      <c r="C77" s="89"/>
      <c r="D77" s="93"/>
      <c r="E77" s="100">
        <v>6.0083333333333329</v>
      </c>
      <c r="F77" s="100">
        <v>5.781944444444445</v>
      </c>
      <c r="G77" s="101">
        <v>-326</v>
      </c>
      <c r="H77" s="96" t="s">
        <v>364</v>
      </c>
      <c r="I77" s="27"/>
    </row>
    <row r="78" spans="1:11" ht="16.5" thickBot="1" x14ac:dyDescent="0.3">
      <c r="A78" s="93" t="s">
        <v>31</v>
      </c>
      <c r="B78" s="93" t="s">
        <v>365</v>
      </c>
      <c r="C78" s="89"/>
      <c r="D78" s="93"/>
      <c r="E78" s="103">
        <v>28.364583333333332</v>
      </c>
      <c r="F78" s="103">
        <v>27.518750000000001</v>
      </c>
      <c r="G78" s="104">
        <v>-1218</v>
      </c>
      <c r="H78" s="89" t="s">
        <v>366</v>
      </c>
      <c r="I78" s="27"/>
    </row>
    <row r="79" spans="1:11" ht="16.5" thickTop="1" x14ac:dyDescent="0.25"/>
    <row r="81" spans="1:11" ht="19.5" x14ac:dyDescent="0.35">
      <c r="A81" s="19" t="s">
        <v>367</v>
      </c>
    </row>
    <row r="82" spans="1:11" s="12" customFormat="1" ht="13.5" x14ac:dyDescent="0.25">
      <c r="A82" s="5"/>
      <c r="B82" s="6"/>
      <c r="C82" s="6"/>
      <c r="D82" s="6"/>
      <c r="E82" s="7" t="s">
        <v>33</v>
      </c>
      <c r="F82" s="7" t="s">
        <v>3</v>
      </c>
      <c r="G82" s="8"/>
      <c r="H82" s="6"/>
      <c r="I82" s="9"/>
      <c r="J82" s="7"/>
      <c r="K82" s="7"/>
    </row>
    <row r="83" spans="1:11" s="12" customFormat="1" ht="13.5" x14ac:dyDescent="0.25">
      <c r="A83" s="6"/>
      <c r="B83" s="6"/>
      <c r="C83" s="6"/>
      <c r="D83" s="6"/>
      <c r="E83" s="13" t="s">
        <v>4</v>
      </c>
      <c r="F83" s="13" t="s">
        <v>4</v>
      </c>
      <c r="G83" s="13" t="s">
        <v>5</v>
      </c>
      <c r="H83" s="6"/>
      <c r="I83" s="9"/>
      <c r="J83" s="7"/>
      <c r="K83" s="7" t="s">
        <v>1</v>
      </c>
    </row>
    <row r="84" spans="1:11" s="12" customFormat="1" ht="13.5" x14ac:dyDescent="0.25">
      <c r="A84" s="20" t="s">
        <v>23</v>
      </c>
      <c r="B84" s="20" t="s">
        <v>117</v>
      </c>
      <c r="C84" s="20"/>
      <c r="D84" s="20"/>
      <c r="E84" s="21" t="s">
        <v>1</v>
      </c>
      <c r="F84" s="21" t="s">
        <v>1</v>
      </c>
      <c r="G84" s="21" t="s">
        <v>1</v>
      </c>
      <c r="H84" s="6" t="s">
        <v>1</v>
      </c>
    </row>
    <row r="85" spans="1:11" s="12" customFormat="1" ht="13.5" x14ac:dyDescent="0.25">
      <c r="A85" s="20" t="s">
        <v>26</v>
      </c>
      <c r="B85" s="20" t="s">
        <v>117</v>
      </c>
      <c r="C85" s="20"/>
      <c r="D85" s="20"/>
      <c r="E85" s="21" t="s">
        <v>1</v>
      </c>
      <c r="F85" s="21" t="s">
        <v>1</v>
      </c>
      <c r="G85" s="21" t="s">
        <v>1</v>
      </c>
      <c r="H85" s="6" t="s">
        <v>1</v>
      </c>
    </row>
    <row r="86" spans="1:11" s="12" customFormat="1" ht="13.5" x14ac:dyDescent="0.25">
      <c r="A86" s="20" t="s">
        <v>27</v>
      </c>
      <c r="B86" s="20" t="s">
        <v>30</v>
      </c>
      <c r="C86" s="20"/>
      <c r="D86" s="20"/>
      <c r="E86" s="10">
        <v>4.9048611111111109</v>
      </c>
      <c r="F86" s="10">
        <v>4.7458333333333336</v>
      </c>
      <c r="G86" s="26">
        <v>-229</v>
      </c>
      <c r="H86" s="6" t="s">
        <v>368</v>
      </c>
      <c r="J86" s="28"/>
    </row>
    <row r="87" spans="1:11" s="12" customFormat="1" ht="13.5" x14ac:dyDescent="0.25">
      <c r="A87" s="20" t="s">
        <v>28</v>
      </c>
      <c r="B87" s="20" t="s">
        <v>24</v>
      </c>
      <c r="C87" s="20"/>
      <c r="D87" s="20"/>
      <c r="E87" s="10">
        <v>17.337499999999999</v>
      </c>
      <c r="F87" s="10">
        <v>16.765277777777779</v>
      </c>
      <c r="G87" s="26">
        <v>-824</v>
      </c>
      <c r="H87" s="6" t="s">
        <v>334</v>
      </c>
      <c r="J87" s="28"/>
    </row>
    <row r="88" spans="1:11" s="12" customFormat="1" ht="13.5" x14ac:dyDescent="0.25">
      <c r="A88" s="20" t="s">
        <v>29</v>
      </c>
      <c r="B88" s="23" t="s">
        <v>369</v>
      </c>
      <c r="C88" s="20"/>
      <c r="D88" s="20"/>
      <c r="E88" s="10">
        <v>2.4812500000000002</v>
      </c>
      <c r="F88" s="10">
        <v>2.463888888888889</v>
      </c>
      <c r="G88" s="26">
        <v>-25</v>
      </c>
      <c r="H88" s="24" t="s">
        <v>370</v>
      </c>
      <c r="J88" s="28"/>
    </row>
    <row r="89" spans="1:11" s="12" customFormat="1" ht="14.25" thickBot="1" x14ac:dyDescent="0.3">
      <c r="A89" s="20" t="s">
        <v>31</v>
      </c>
      <c r="B89" s="20" t="s">
        <v>371</v>
      </c>
      <c r="C89" s="20"/>
      <c r="D89" s="20"/>
      <c r="E89" s="29">
        <v>24.723611111111111</v>
      </c>
      <c r="F89" s="29">
        <v>23.975000000000001</v>
      </c>
      <c r="G89" s="31">
        <v>-1078</v>
      </c>
      <c r="H89" s="6" t="s">
        <v>368</v>
      </c>
      <c r="J89" s="28"/>
    </row>
    <row r="90" spans="1:11" ht="16.5" thickTop="1" x14ac:dyDescent="0.25"/>
    <row r="92" spans="1:11" ht="19.5" x14ac:dyDescent="0.35">
      <c r="A92" s="19" t="s">
        <v>424</v>
      </c>
    </row>
    <row r="93" spans="1:11" s="12" customFormat="1" ht="13.5" x14ac:dyDescent="0.25">
      <c r="A93" s="5"/>
      <c r="B93" s="6"/>
      <c r="C93" s="6"/>
      <c r="D93" s="6"/>
      <c r="E93" s="7" t="s">
        <v>33</v>
      </c>
      <c r="F93" s="7" t="s">
        <v>3</v>
      </c>
      <c r="G93" s="8"/>
      <c r="H93" s="6"/>
      <c r="I93" s="9"/>
      <c r="J93" s="7"/>
      <c r="K93" s="7"/>
    </row>
    <row r="94" spans="1:11" s="12" customFormat="1" ht="13.5" x14ac:dyDescent="0.25">
      <c r="A94" s="6"/>
      <c r="B94" s="6"/>
      <c r="C94" s="6"/>
      <c r="D94" s="6"/>
      <c r="E94" s="13" t="s">
        <v>4</v>
      </c>
      <c r="F94" s="13" t="s">
        <v>4</v>
      </c>
      <c r="G94" s="13" t="s">
        <v>5</v>
      </c>
      <c r="H94" s="6"/>
      <c r="I94" s="9"/>
      <c r="J94" s="7"/>
      <c r="K94" s="7" t="s">
        <v>1</v>
      </c>
    </row>
    <row r="95" spans="1:11" s="12" customFormat="1" ht="13.5" x14ac:dyDescent="0.25">
      <c r="A95" s="20" t="s">
        <v>23</v>
      </c>
      <c r="B95" s="20" t="s">
        <v>117</v>
      </c>
      <c r="C95" s="20"/>
      <c r="D95" s="20"/>
      <c r="E95" s="21" t="s">
        <v>1</v>
      </c>
      <c r="F95" s="21" t="s">
        <v>1</v>
      </c>
      <c r="G95" s="21" t="s">
        <v>1</v>
      </c>
      <c r="H95" s="6" t="s">
        <v>1</v>
      </c>
    </row>
    <row r="96" spans="1:11" s="12" customFormat="1" ht="13.5" x14ac:dyDescent="0.25">
      <c r="A96" s="20" t="s">
        <v>26</v>
      </c>
      <c r="B96" s="20" t="s">
        <v>117</v>
      </c>
      <c r="C96" s="20"/>
      <c r="D96" s="20"/>
      <c r="E96" s="21" t="s">
        <v>1</v>
      </c>
      <c r="F96" s="21" t="s">
        <v>1</v>
      </c>
      <c r="G96" s="21" t="s">
        <v>1</v>
      </c>
      <c r="H96" s="6" t="s">
        <v>1</v>
      </c>
    </row>
    <row r="97" spans="1:10" s="12" customFormat="1" ht="13.5" x14ac:dyDescent="0.25">
      <c r="A97" s="20" t="s">
        <v>27</v>
      </c>
      <c r="B97" s="20" t="s">
        <v>30</v>
      </c>
      <c r="C97" s="6"/>
      <c r="D97" s="20"/>
      <c r="E97" s="10">
        <v>5.0972222222222223</v>
      </c>
      <c r="F97" s="10">
        <v>4.8270833333333334</v>
      </c>
      <c r="G97" s="26">
        <v>-389</v>
      </c>
      <c r="H97" s="35" t="s">
        <v>425</v>
      </c>
      <c r="I97" s="20"/>
      <c r="J97" s="28"/>
    </row>
    <row r="98" spans="1:10" s="12" customFormat="1" ht="13.5" x14ac:dyDescent="0.25">
      <c r="A98" s="20" t="s">
        <v>28</v>
      </c>
      <c r="B98" s="32" t="s">
        <v>399</v>
      </c>
      <c r="C98" s="6"/>
      <c r="D98" s="20"/>
      <c r="E98" s="10">
        <v>11.252083333333333</v>
      </c>
      <c r="F98" s="10">
        <v>10.859027777777778</v>
      </c>
      <c r="G98" s="26">
        <v>-566</v>
      </c>
      <c r="H98" s="35" t="s">
        <v>426</v>
      </c>
      <c r="I98" s="20"/>
      <c r="J98" s="28"/>
    </row>
    <row r="99" spans="1:10" s="12" customFormat="1" ht="13.5" x14ac:dyDescent="0.25">
      <c r="A99" s="20" t="s">
        <v>29</v>
      </c>
      <c r="B99" s="36" t="s">
        <v>30</v>
      </c>
      <c r="C99" s="6"/>
      <c r="D99" s="20"/>
      <c r="E99" s="10">
        <v>5.8250000000000002</v>
      </c>
      <c r="F99" s="10">
        <v>4.9437500000000005</v>
      </c>
      <c r="G99" s="26">
        <v>-1249</v>
      </c>
      <c r="H99" s="63" t="s">
        <v>427</v>
      </c>
      <c r="I99" s="20"/>
      <c r="J99" s="28"/>
    </row>
    <row r="100" spans="1:10" s="12" customFormat="1" ht="14.25" thickBot="1" x14ac:dyDescent="0.3">
      <c r="A100" s="20" t="s">
        <v>31</v>
      </c>
      <c r="B100" s="32" t="s">
        <v>428</v>
      </c>
      <c r="C100" s="6"/>
      <c r="D100" s="20"/>
      <c r="E100" s="29">
        <v>22.174305555555552</v>
      </c>
      <c r="F100" s="29">
        <v>20.629861111111111</v>
      </c>
      <c r="G100" s="31">
        <v>-2204</v>
      </c>
      <c r="H100" s="35" t="s">
        <v>429</v>
      </c>
      <c r="I100" s="20"/>
      <c r="J100" s="28"/>
    </row>
    <row r="101" spans="1:10" s="12" customFormat="1" ht="14.25" thickTop="1" x14ac:dyDescent="0.25">
      <c r="A101" s="20"/>
      <c r="B101" s="32"/>
      <c r="C101" s="6"/>
      <c r="D101" s="20"/>
      <c r="E101" s="10"/>
      <c r="F101" s="10"/>
      <c r="G101" s="26"/>
      <c r="H101" s="35"/>
      <c r="I101" s="20"/>
      <c r="J101" s="28"/>
    </row>
    <row r="102" spans="1:10" ht="19.5" x14ac:dyDescent="0.35">
      <c r="A102" s="19" t="s">
        <v>533</v>
      </c>
    </row>
    <row r="103" spans="1:10" x14ac:dyDescent="0.25">
      <c r="A103" s="5"/>
      <c r="B103" s="6"/>
      <c r="C103" s="6"/>
      <c r="D103" s="6"/>
      <c r="E103" s="7" t="s">
        <v>33</v>
      </c>
      <c r="F103" s="7" t="s">
        <v>3</v>
      </c>
      <c r="G103" s="8"/>
      <c r="H103" s="6"/>
    </row>
    <row r="104" spans="1:10" x14ac:dyDescent="0.25">
      <c r="A104" s="6"/>
      <c r="B104" s="6"/>
      <c r="C104" s="6"/>
      <c r="D104" s="6"/>
      <c r="E104" s="13" t="s">
        <v>4</v>
      </c>
      <c r="F104" s="13" t="s">
        <v>4</v>
      </c>
      <c r="G104" s="13" t="s">
        <v>5</v>
      </c>
      <c r="H104" s="6"/>
    </row>
    <row r="105" spans="1:10" x14ac:dyDescent="0.25">
      <c r="A105" s="20" t="s">
        <v>23</v>
      </c>
      <c r="B105" s="20" t="s">
        <v>117</v>
      </c>
      <c r="C105" s="6"/>
      <c r="D105" s="20"/>
      <c r="E105" s="21" t="s">
        <v>1</v>
      </c>
      <c r="F105" s="21" t="s">
        <v>1</v>
      </c>
      <c r="G105" s="21" t="s">
        <v>1</v>
      </c>
    </row>
    <row r="106" spans="1:10" x14ac:dyDescent="0.25">
      <c r="A106" s="20" t="s">
        <v>26</v>
      </c>
      <c r="B106" s="20" t="s">
        <v>117</v>
      </c>
      <c r="C106" s="6"/>
      <c r="D106" s="20"/>
      <c r="E106" s="21" t="s">
        <v>1</v>
      </c>
      <c r="F106" s="21" t="s">
        <v>1</v>
      </c>
      <c r="G106" s="21" t="s">
        <v>1</v>
      </c>
    </row>
    <row r="107" spans="1:10" x14ac:dyDescent="0.25">
      <c r="A107" s="20" t="s">
        <v>27</v>
      </c>
      <c r="B107" s="32" t="s">
        <v>517</v>
      </c>
      <c r="C107" s="6"/>
      <c r="D107" s="20"/>
      <c r="E107" s="82">
        <v>3.7083333333333335</v>
      </c>
      <c r="F107" s="82">
        <v>3.447222222222222</v>
      </c>
      <c r="G107" s="10">
        <f>E107-F107</f>
        <v>0.26111111111111152</v>
      </c>
      <c r="H107" s="35" t="s">
        <v>540</v>
      </c>
      <c r="J107" s="53"/>
    </row>
    <row r="108" spans="1:10" x14ac:dyDescent="0.25">
      <c r="A108" s="20" t="s">
        <v>28</v>
      </c>
      <c r="B108" s="32" t="s">
        <v>419</v>
      </c>
      <c r="C108" s="6"/>
      <c r="D108" s="20"/>
      <c r="E108" s="10">
        <v>10.704861111111111</v>
      </c>
      <c r="F108" s="10">
        <v>10.704166666666666</v>
      </c>
      <c r="G108" s="10">
        <f t="shared" ref="G108:G110" si="4">E108-F108</f>
        <v>6.9444444444499709E-4</v>
      </c>
      <c r="H108" s="35" t="s">
        <v>539</v>
      </c>
      <c r="J108" s="53"/>
    </row>
    <row r="109" spans="1:10" x14ac:dyDescent="0.25">
      <c r="A109" s="20" t="s">
        <v>29</v>
      </c>
      <c r="B109" s="36" t="s">
        <v>536</v>
      </c>
      <c r="C109" s="6"/>
      <c r="D109" s="20"/>
      <c r="E109" s="10">
        <v>4.5569444444444445</v>
      </c>
      <c r="F109" s="10">
        <v>4.55</v>
      </c>
      <c r="G109" s="72">
        <f t="shared" si="4"/>
        <v>6.9444444444446418E-3</v>
      </c>
      <c r="H109" s="63" t="s">
        <v>538</v>
      </c>
      <c r="J109" s="53"/>
    </row>
    <row r="110" spans="1:10" ht="16.5" thickBot="1" x14ac:dyDescent="0.3">
      <c r="A110" s="20" t="s">
        <v>31</v>
      </c>
      <c r="B110" s="32" t="s">
        <v>537</v>
      </c>
      <c r="C110" s="6"/>
      <c r="D110" s="20"/>
      <c r="E110" s="29">
        <f>SUM(E107:E109)</f>
        <v>18.97013888888889</v>
      </c>
      <c r="F110" s="29">
        <f>SUM(F107:F109)</f>
        <v>18.701388888888889</v>
      </c>
      <c r="G110" s="83">
        <f t="shared" si="4"/>
        <v>0.26875000000000071</v>
      </c>
      <c r="H110" s="35" t="s">
        <v>540</v>
      </c>
      <c r="J110" s="53"/>
    </row>
    <row r="111" spans="1:10" ht="16.5" thickTop="1" x14ac:dyDescent="0.25"/>
    <row r="112" spans="1:10" ht="19.5" x14ac:dyDescent="0.35">
      <c r="A112" s="19" t="s">
        <v>534</v>
      </c>
    </row>
    <row r="113" spans="1:10" x14ac:dyDescent="0.25">
      <c r="A113" s="5"/>
      <c r="B113" s="6"/>
      <c r="C113" s="6"/>
      <c r="D113" s="6"/>
      <c r="E113" s="7" t="s">
        <v>33</v>
      </c>
      <c r="F113" s="7" t="s">
        <v>3</v>
      </c>
      <c r="G113" s="8"/>
      <c r="H113" s="6"/>
    </row>
    <row r="114" spans="1:10" x14ac:dyDescent="0.25">
      <c r="A114" s="6"/>
      <c r="B114" s="6"/>
      <c r="C114" s="6"/>
      <c r="D114" s="6"/>
      <c r="E114" s="13" t="s">
        <v>4</v>
      </c>
      <c r="F114" s="13" t="s">
        <v>4</v>
      </c>
      <c r="G114" s="13" t="s">
        <v>5</v>
      </c>
      <c r="H114" s="6"/>
    </row>
    <row r="115" spans="1:10" x14ac:dyDescent="0.25">
      <c r="A115" s="20" t="s">
        <v>23</v>
      </c>
      <c r="B115" s="20" t="s">
        <v>117</v>
      </c>
      <c r="C115" s="6"/>
      <c r="D115" s="20"/>
      <c r="E115" s="21" t="s">
        <v>1</v>
      </c>
      <c r="F115" s="21" t="s">
        <v>1</v>
      </c>
      <c r="G115" s="21" t="s">
        <v>1</v>
      </c>
    </row>
    <row r="116" spans="1:10" x14ac:dyDescent="0.25">
      <c r="A116" s="20" t="s">
        <v>26</v>
      </c>
      <c r="B116" s="20" t="s">
        <v>117</v>
      </c>
      <c r="C116" s="6"/>
      <c r="D116" s="20"/>
      <c r="E116" s="21" t="s">
        <v>1</v>
      </c>
      <c r="F116" s="21" t="s">
        <v>1</v>
      </c>
      <c r="G116" s="21" t="s">
        <v>1</v>
      </c>
    </row>
    <row r="117" spans="1:10" x14ac:dyDescent="0.25">
      <c r="A117" s="20" t="s">
        <v>27</v>
      </c>
      <c r="B117" s="32" t="s">
        <v>541</v>
      </c>
      <c r="C117" s="6"/>
      <c r="D117" s="20"/>
      <c r="E117" s="10">
        <v>6.6208333333333327</v>
      </c>
      <c r="F117" s="10">
        <v>6.2854166666666664</v>
      </c>
      <c r="G117" s="10">
        <f t="shared" ref="G117:G118" si="5">E117-F117</f>
        <v>0.33541666666666625</v>
      </c>
      <c r="H117" s="35" t="s">
        <v>542</v>
      </c>
      <c r="J117" s="53"/>
    </row>
    <row r="118" spans="1:10" x14ac:dyDescent="0.25">
      <c r="A118" s="20" t="s">
        <v>28</v>
      </c>
      <c r="B118" s="32" t="s">
        <v>501</v>
      </c>
      <c r="C118" s="6"/>
      <c r="D118" s="20"/>
      <c r="E118" s="10">
        <v>14.408333333333335</v>
      </c>
      <c r="F118" s="10">
        <v>13.68611111111111</v>
      </c>
      <c r="G118" s="10">
        <f t="shared" si="5"/>
        <v>0.72222222222222499</v>
      </c>
      <c r="H118" s="35" t="s">
        <v>543</v>
      </c>
      <c r="J118" s="53"/>
    </row>
    <row r="119" spans="1:10" x14ac:dyDescent="0.25">
      <c r="A119" s="20" t="s">
        <v>29</v>
      </c>
      <c r="B119" s="36" t="s">
        <v>117</v>
      </c>
      <c r="C119" s="6"/>
      <c r="D119" s="20"/>
      <c r="E119" s="10"/>
      <c r="F119" s="10"/>
      <c r="G119" s="84"/>
      <c r="H119" s="63"/>
    </row>
    <row r="120" spans="1:10" ht="16.5" thickBot="1" x14ac:dyDescent="0.3">
      <c r="A120" s="20" t="s">
        <v>31</v>
      </c>
      <c r="B120" s="32" t="s">
        <v>349</v>
      </c>
      <c r="C120" s="6"/>
      <c r="D120" s="20"/>
      <c r="E120" s="29">
        <f>SUM(E117:E119)</f>
        <v>21.029166666666669</v>
      </c>
      <c r="F120" s="29">
        <f>SUM(F117:F119)</f>
        <v>19.971527777777776</v>
      </c>
      <c r="G120" s="29">
        <f t="shared" ref="G120" si="6">E120-F120</f>
        <v>1.0576388888888921</v>
      </c>
      <c r="H120" s="35" t="s">
        <v>543</v>
      </c>
      <c r="J120" s="53"/>
    </row>
    <row r="121" spans="1:10" ht="16.5" thickTop="1" x14ac:dyDescent="0.25"/>
    <row r="122" spans="1:10" ht="19.5" x14ac:dyDescent="0.35">
      <c r="A122" s="19" t="s">
        <v>535</v>
      </c>
    </row>
    <row r="123" spans="1:10" x14ac:dyDescent="0.25">
      <c r="A123" s="5"/>
      <c r="B123" s="6"/>
      <c r="C123" s="6"/>
      <c r="D123" s="6"/>
      <c r="E123" s="7" t="s">
        <v>33</v>
      </c>
      <c r="F123" s="7" t="s">
        <v>3</v>
      </c>
      <c r="G123" s="8"/>
      <c r="H123" s="6"/>
    </row>
    <row r="124" spans="1:10" x14ac:dyDescent="0.25">
      <c r="A124" s="6"/>
      <c r="B124" s="6"/>
      <c r="C124" s="6"/>
      <c r="D124" s="6"/>
      <c r="E124" s="13" t="s">
        <v>4</v>
      </c>
      <c r="F124" s="13" t="s">
        <v>4</v>
      </c>
      <c r="G124" s="13" t="s">
        <v>5</v>
      </c>
      <c r="H124" s="6"/>
    </row>
    <row r="125" spans="1:10" x14ac:dyDescent="0.25">
      <c r="A125" s="20" t="s">
        <v>23</v>
      </c>
      <c r="B125" s="20" t="s">
        <v>117</v>
      </c>
      <c r="C125" s="6"/>
      <c r="D125" s="20"/>
      <c r="E125" s="21" t="s">
        <v>1</v>
      </c>
      <c r="F125" s="21" t="s">
        <v>1</v>
      </c>
      <c r="G125" s="21" t="s">
        <v>1</v>
      </c>
    </row>
    <row r="126" spans="1:10" x14ac:dyDescent="0.25">
      <c r="A126" s="20" t="s">
        <v>26</v>
      </c>
      <c r="B126" s="20" t="s">
        <v>117</v>
      </c>
      <c r="C126" s="6"/>
      <c r="D126" s="20"/>
      <c r="E126" s="21" t="s">
        <v>1</v>
      </c>
      <c r="F126" s="21" t="s">
        <v>1</v>
      </c>
      <c r="G126" s="21" t="s">
        <v>1</v>
      </c>
    </row>
    <row r="127" spans="1:10" x14ac:dyDescent="0.25">
      <c r="A127" s="20" t="s">
        <v>27</v>
      </c>
      <c r="B127" s="32" t="s">
        <v>412</v>
      </c>
      <c r="C127" s="6"/>
      <c r="D127" s="20"/>
      <c r="E127" s="10">
        <v>8.2083333333333321</v>
      </c>
      <c r="F127" s="10">
        <v>7.8548611111111111</v>
      </c>
      <c r="G127" s="10">
        <f t="shared" ref="G127:G129" si="7">E127-F127</f>
        <v>0.35347222222222108</v>
      </c>
      <c r="H127" s="35" t="s">
        <v>495</v>
      </c>
      <c r="J127" s="53"/>
    </row>
    <row r="128" spans="1:10" x14ac:dyDescent="0.25">
      <c r="A128" s="20" t="s">
        <v>28</v>
      </c>
      <c r="B128" s="32" t="s">
        <v>383</v>
      </c>
      <c r="C128" s="6"/>
      <c r="D128" s="20"/>
      <c r="E128" s="10">
        <v>7.1020833333333337</v>
      </c>
      <c r="F128" s="10">
        <v>6.8708333333333327</v>
      </c>
      <c r="G128" s="10">
        <f t="shared" si="7"/>
        <v>0.23125000000000107</v>
      </c>
      <c r="H128" s="35" t="s">
        <v>544</v>
      </c>
      <c r="J128" s="53"/>
    </row>
    <row r="129" spans="1:15" x14ac:dyDescent="0.25">
      <c r="A129" s="20" t="s">
        <v>29</v>
      </c>
      <c r="B129" s="36" t="s">
        <v>117</v>
      </c>
      <c r="C129" s="6"/>
      <c r="D129" s="20"/>
      <c r="E129" s="10"/>
      <c r="F129" s="10"/>
      <c r="G129" s="72">
        <f t="shared" si="7"/>
        <v>0</v>
      </c>
      <c r="H129" s="63"/>
      <c r="K129" s="53"/>
      <c r="O129" s="53"/>
    </row>
    <row r="130" spans="1:15" ht="16.5" thickBot="1" x14ac:dyDescent="0.3">
      <c r="A130" s="20" t="s">
        <v>31</v>
      </c>
      <c r="B130" s="32" t="s">
        <v>529</v>
      </c>
      <c r="C130" s="6"/>
      <c r="D130" s="20"/>
      <c r="E130" s="29">
        <f>SUM(E127:E129)</f>
        <v>15.310416666666665</v>
      </c>
      <c r="F130" s="29">
        <f>SUM(F127:F129)</f>
        <v>14.725694444444443</v>
      </c>
      <c r="G130" s="83">
        <f t="shared" ref="G130" si="8">E130-F130</f>
        <v>0.58472222222222214</v>
      </c>
      <c r="H130" s="35" t="s">
        <v>545</v>
      </c>
      <c r="J130" s="53"/>
      <c r="O130" s="53"/>
    </row>
    <row r="131" spans="1:15" ht="17.25" thickTop="1" thickBot="1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O131" s="53"/>
    </row>
    <row r="132" spans="1:15" ht="19.5" x14ac:dyDescent="0.35">
      <c r="A132" s="19" t="s">
        <v>575</v>
      </c>
    </row>
    <row r="133" spans="1:15" x14ac:dyDescent="0.25">
      <c r="A133" s="5"/>
      <c r="B133" s="6"/>
      <c r="C133" s="6"/>
      <c r="D133" s="6"/>
      <c r="E133" s="7" t="s">
        <v>33</v>
      </c>
      <c r="F133" s="7" t="s">
        <v>3</v>
      </c>
      <c r="G133" s="8"/>
      <c r="H133" s="6"/>
      <c r="O133" s="53"/>
    </row>
    <row r="134" spans="1:15" x14ac:dyDescent="0.25">
      <c r="A134" s="6"/>
      <c r="B134" s="6"/>
      <c r="C134" s="6"/>
      <c r="D134" s="6"/>
      <c r="E134" s="13" t="s">
        <v>4</v>
      </c>
      <c r="F134" s="13" t="s">
        <v>4</v>
      </c>
      <c r="G134" s="13" t="s">
        <v>5</v>
      </c>
      <c r="H134" s="6"/>
    </row>
    <row r="135" spans="1:15" x14ac:dyDescent="0.25">
      <c r="A135" s="20" t="s">
        <v>23</v>
      </c>
      <c r="B135" s="20" t="s">
        <v>117</v>
      </c>
      <c r="C135" s="6"/>
      <c r="D135" s="20"/>
      <c r="E135" s="21" t="s">
        <v>1</v>
      </c>
      <c r="F135" s="21" t="s">
        <v>1</v>
      </c>
      <c r="G135" s="21" t="s">
        <v>1</v>
      </c>
      <c r="N135" s="109"/>
    </row>
    <row r="136" spans="1:15" x14ac:dyDescent="0.25">
      <c r="A136" s="20" t="s">
        <v>26</v>
      </c>
      <c r="B136" s="20" t="s">
        <v>117</v>
      </c>
      <c r="C136" s="6"/>
      <c r="D136" s="20"/>
      <c r="E136" s="21" t="s">
        <v>1</v>
      </c>
      <c r="F136" s="21" t="s">
        <v>1</v>
      </c>
      <c r="G136" s="21" t="s">
        <v>1</v>
      </c>
      <c r="N136" s="109"/>
    </row>
    <row r="137" spans="1:15" x14ac:dyDescent="0.25">
      <c r="A137" s="20" t="s">
        <v>27</v>
      </c>
      <c r="B137" s="32" t="s">
        <v>536</v>
      </c>
      <c r="C137" s="6"/>
      <c r="D137" s="20"/>
      <c r="E137" s="10">
        <v>4.4888888888888889</v>
      </c>
      <c r="F137" s="10">
        <v>4.270833333333333</v>
      </c>
      <c r="G137" s="10">
        <f t="shared" ref="G137:G138" si="9">E137-F137</f>
        <v>0.21805555555555589</v>
      </c>
      <c r="H137" s="35" t="s">
        <v>543</v>
      </c>
      <c r="J137" s="53"/>
      <c r="K137" s="53"/>
      <c r="N137" s="109"/>
    </row>
    <row r="138" spans="1:15" x14ac:dyDescent="0.25">
      <c r="A138" s="20" t="s">
        <v>28</v>
      </c>
      <c r="B138" s="32" t="s">
        <v>399</v>
      </c>
      <c r="C138" s="6"/>
      <c r="D138" s="20"/>
      <c r="E138" s="10">
        <v>10.884027777777776</v>
      </c>
      <c r="F138" s="10">
        <v>10.352777777777778</v>
      </c>
      <c r="G138" s="10">
        <f t="shared" si="9"/>
        <v>0.53124999999999822</v>
      </c>
      <c r="H138" s="35" t="s">
        <v>577</v>
      </c>
      <c r="J138" s="53"/>
      <c r="K138" s="53"/>
    </row>
    <row r="139" spans="1:15" x14ac:dyDescent="0.25">
      <c r="A139" s="20" t="s">
        <v>29</v>
      </c>
      <c r="B139" s="36" t="s">
        <v>117</v>
      </c>
      <c r="C139" s="6"/>
      <c r="D139" s="20"/>
      <c r="E139" s="10"/>
      <c r="F139" s="10"/>
      <c r="G139" s="84"/>
      <c r="H139" s="63"/>
    </row>
    <row r="140" spans="1:15" ht="16.5" thickBot="1" x14ac:dyDescent="0.3">
      <c r="A140" s="20" t="s">
        <v>31</v>
      </c>
      <c r="B140" s="32" t="s">
        <v>576</v>
      </c>
      <c r="C140" s="6"/>
      <c r="D140" s="20"/>
      <c r="E140" s="29">
        <f>SUM(E137:E139)</f>
        <v>15.372916666666665</v>
      </c>
      <c r="F140" s="29">
        <f>SUM(F137:F139)</f>
        <v>14.62361111111111</v>
      </c>
      <c r="G140" s="83">
        <f t="shared" ref="G140" si="10">E140-F140</f>
        <v>0.749305555555555</v>
      </c>
      <c r="H140" s="35" t="s">
        <v>578</v>
      </c>
      <c r="J140" s="53"/>
      <c r="K140" s="53"/>
    </row>
    <row r="141" spans="1:15" ht="17.25" thickTop="1" thickBot="1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</row>
    <row r="143" spans="1:15" ht="19.5" x14ac:dyDescent="0.35">
      <c r="A143" s="86" t="s">
        <v>372</v>
      </c>
      <c r="B143" s="87"/>
      <c r="C143" s="87"/>
      <c r="D143" s="87"/>
      <c r="E143" s="87"/>
      <c r="F143" s="87"/>
      <c r="G143" s="87"/>
      <c r="H143" s="87"/>
    </row>
    <row r="144" spans="1:15" s="12" customFormat="1" ht="13.5" x14ac:dyDescent="0.25">
      <c r="A144" s="88"/>
      <c r="B144" s="89"/>
      <c r="C144" s="89"/>
      <c r="D144" s="89"/>
      <c r="E144" s="90" t="s">
        <v>2</v>
      </c>
      <c r="F144" s="90" t="s">
        <v>3</v>
      </c>
      <c r="G144" s="91"/>
      <c r="H144" s="89"/>
      <c r="I144" s="9"/>
      <c r="J144" s="7"/>
      <c r="K144" s="7"/>
    </row>
    <row r="145" spans="1:11" s="12" customFormat="1" ht="13.5" x14ac:dyDescent="0.25">
      <c r="A145" s="89"/>
      <c r="B145" s="89"/>
      <c r="C145" s="89"/>
      <c r="D145" s="89"/>
      <c r="E145" s="92" t="s">
        <v>4</v>
      </c>
      <c r="F145" s="92" t="s">
        <v>4</v>
      </c>
      <c r="G145" s="92" t="s">
        <v>5</v>
      </c>
      <c r="H145" s="89"/>
      <c r="I145" s="9"/>
      <c r="J145" s="7"/>
      <c r="K145" s="7" t="s">
        <v>1</v>
      </c>
    </row>
    <row r="146" spans="1:11" s="12" customFormat="1" ht="13.5" x14ac:dyDescent="0.25">
      <c r="A146" s="93" t="s">
        <v>23</v>
      </c>
      <c r="B146" s="93" t="s">
        <v>369</v>
      </c>
      <c r="C146" s="93"/>
      <c r="D146" s="93"/>
      <c r="E146" s="94" t="s">
        <v>373</v>
      </c>
      <c r="F146" s="94" t="s">
        <v>374</v>
      </c>
      <c r="G146" s="101">
        <v>-297</v>
      </c>
      <c r="H146" s="89" t="s">
        <v>375</v>
      </c>
    </row>
    <row r="147" spans="1:11" s="12" customFormat="1" ht="13.5" x14ac:dyDescent="0.25">
      <c r="A147" s="93" t="s">
        <v>26</v>
      </c>
      <c r="B147" s="93" t="s">
        <v>30</v>
      </c>
      <c r="C147" s="93"/>
      <c r="D147" s="93"/>
      <c r="E147" s="94" t="s">
        <v>376</v>
      </c>
      <c r="F147" s="94" t="s">
        <v>377</v>
      </c>
      <c r="G147" s="101">
        <v>-359</v>
      </c>
      <c r="H147" s="89" t="s">
        <v>378</v>
      </c>
    </row>
    <row r="148" spans="1:11" s="12" customFormat="1" ht="13.5" x14ac:dyDescent="0.25">
      <c r="A148" s="93" t="s">
        <v>27</v>
      </c>
      <c r="B148" s="93" t="s">
        <v>379</v>
      </c>
      <c r="C148" s="93"/>
      <c r="D148" s="93"/>
      <c r="E148" s="94" t="s">
        <v>380</v>
      </c>
      <c r="F148" s="94" t="s">
        <v>381</v>
      </c>
      <c r="G148" s="101">
        <v>-914</v>
      </c>
      <c r="H148" s="89" t="s">
        <v>382</v>
      </c>
    </row>
    <row r="149" spans="1:11" s="12" customFormat="1" ht="13.5" x14ac:dyDescent="0.25">
      <c r="A149" s="93" t="s">
        <v>28</v>
      </c>
      <c r="B149" s="93" t="s">
        <v>383</v>
      </c>
      <c r="C149" s="93"/>
      <c r="D149" s="93"/>
      <c r="E149" s="94" t="s">
        <v>384</v>
      </c>
      <c r="F149" s="94" t="s">
        <v>385</v>
      </c>
      <c r="G149" s="101">
        <v>-355</v>
      </c>
      <c r="H149" s="89" t="s">
        <v>386</v>
      </c>
    </row>
    <row r="150" spans="1:11" s="12" customFormat="1" ht="13.5" x14ac:dyDescent="0.25">
      <c r="A150" s="93" t="s">
        <v>29</v>
      </c>
      <c r="B150" s="95" t="s">
        <v>387</v>
      </c>
      <c r="C150" s="93"/>
      <c r="D150" s="93"/>
      <c r="E150" s="94" t="s">
        <v>388</v>
      </c>
      <c r="F150" s="94" t="s">
        <v>389</v>
      </c>
      <c r="G150" s="101">
        <v>-103</v>
      </c>
      <c r="H150" s="96" t="s">
        <v>390</v>
      </c>
    </row>
    <row r="151" spans="1:11" s="12" customFormat="1" ht="14.25" thickBot="1" x14ac:dyDescent="0.3">
      <c r="A151" s="93" t="s">
        <v>31</v>
      </c>
      <c r="B151" s="93" t="s">
        <v>391</v>
      </c>
      <c r="C151" s="93"/>
      <c r="D151" s="93"/>
      <c r="E151" s="97" t="s">
        <v>392</v>
      </c>
      <c r="F151" s="97" t="s">
        <v>393</v>
      </c>
      <c r="G151" s="104">
        <v>-2028</v>
      </c>
      <c r="H151" s="89" t="s">
        <v>394</v>
      </c>
    </row>
    <row r="152" spans="1:11" ht="16.5" thickTop="1" x14ac:dyDescent="0.25">
      <c r="A152" s="87"/>
      <c r="B152" s="87"/>
      <c r="C152" s="87"/>
      <c r="D152" s="87"/>
      <c r="E152" s="87"/>
      <c r="F152" s="87"/>
      <c r="G152" s="87"/>
      <c r="H152" s="87"/>
    </row>
    <row r="153" spans="1:11" x14ac:dyDescent="0.25">
      <c r="A153" s="87"/>
      <c r="B153" s="87"/>
      <c r="C153" s="87"/>
      <c r="D153" s="87"/>
      <c r="E153" s="87"/>
      <c r="F153" s="87"/>
      <c r="G153" s="87"/>
      <c r="H153" s="87"/>
    </row>
    <row r="154" spans="1:11" ht="19.5" x14ac:dyDescent="0.35">
      <c r="A154" s="86" t="s">
        <v>395</v>
      </c>
      <c r="B154" s="87"/>
      <c r="C154" s="87"/>
      <c r="D154" s="87"/>
      <c r="E154" s="87"/>
      <c r="F154" s="87"/>
      <c r="G154" s="87"/>
      <c r="H154" s="87"/>
    </row>
    <row r="155" spans="1:11" s="12" customFormat="1" ht="13.5" x14ac:dyDescent="0.25">
      <c r="A155" s="88"/>
      <c r="B155" s="89"/>
      <c r="C155" s="89"/>
      <c r="D155" s="89"/>
      <c r="E155" s="90" t="s">
        <v>33</v>
      </c>
      <c r="F155" s="90" t="s">
        <v>3</v>
      </c>
      <c r="G155" s="91"/>
      <c r="H155" s="89"/>
      <c r="I155" s="7"/>
      <c r="J155" s="7"/>
      <c r="K155" s="21"/>
    </row>
    <row r="156" spans="1:11" s="12" customFormat="1" ht="13.5" x14ac:dyDescent="0.25">
      <c r="A156" s="89"/>
      <c r="B156" s="89"/>
      <c r="C156" s="89"/>
      <c r="D156" s="89"/>
      <c r="E156" s="92" t="s">
        <v>4</v>
      </c>
      <c r="F156" s="92" t="s">
        <v>4</v>
      </c>
      <c r="G156" s="92" t="s">
        <v>5</v>
      </c>
      <c r="H156" s="89"/>
      <c r="I156" s="7"/>
      <c r="J156" s="7"/>
      <c r="K156" s="21" t="s">
        <v>1</v>
      </c>
    </row>
    <row r="157" spans="1:11" s="12" customFormat="1" ht="13.5" x14ac:dyDescent="0.25">
      <c r="A157" s="93" t="s">
        <v>23</v>
      </c>
      <c r="B157" s="93" t="s">
        <v>117</v>
      </c>
      <c r="C157" s="93"/>
      <c r="D157" s="93"/>
      <c r="E157" s="94" t="s">
        <v>1</v>
      </c>
      <c r="F157" s="94" t="s">
        <v>1</v>
      </c>
      <c r="G157" s="101" t="s">
        <v>1</v>
      </c>
      <c r="H157" s="89" t="s">
        <v>1</v>
      </c>
      <c r="I157" s="7"/>
      <c r="K157" s="66"/>
    </row>
    <row r="158" spans="1:11" s="12" customFormat="1" ht="13.5" x14ac:dyDescent="0.25">
      <c r="A158" s="93" t="s">
        <v>26</v>
      </c>
      <c r="B158" s="93" t="s">
        <v>117</v>
      </c>
      <c r="C158" s="93"/>
      <c r="D158" s="93"/>
      <c r="E158" s="94" t="s">
        <v>1</v>
      </c>
      <c r="F158" s="94" t="s">
        <v>1</v>
      </c>
      <c r="G158" s="101" t="s">
        <v>1</v>
      </c>
      <c r="H158" s="89" t="s">
        <v>1</v>
      </c>
      <c r="I158" s="7"/>
      <c r="K158" s="66"/>
    </row>
    <row r="159" spans="1:11" s="12" customFormat="1" ht="13.5" x14ac:dyDescent="0.25">
      <c r="A159" s="93" t="s">
        <v>27</v>
      </c>
      <c r="B159" s="93" t="s">
        <v>30</v>
      </c>
      <c r="C159" s="93"/>
      <c r="D159" s="93"/>
      <c r="E159" s="94" t="s">
        <v>396</v>
      </c>
      <c r="F159" s="94" t="s">
        <v>397</v>
      </c>
      <c r="G159" s="101">
        <v>-158</v>
      </c>
      <c r="H159" s="89" t="s">
        <v>398</v>
      </c>
      <c r="I159" s="7"/>
      <c r="K159" s="66"/>
    </row>
    <row r="160" spans="1:11" s="12" customFormat="1" ht="13.5" x14ac:dyDescent="0.25">
      <c r="A160" s="93" t="s">
        <v>28</v>
      </c>
      <c r="B160" s="93" t="s">
        <v>399</v>
      </c>
      <c r="C160" s="93"/>
      <c r="D160" s="93"/>
      <c r="E160" s="94" t="s">
        <v>400</v>
      </c>
      <c r="F160" s="94" t="s">
        <v>401</v>
      </c>
      <c r="G160" s="101">
        <v>-574</v>
      </c>
      <c r="H160" s="89" t="s">
        <v>402</v>
      </c>
      <c r="I160" s="7"/>
      <c r="K160" s="66"/>
    </row>
    <row r="161" spans="1:11" s="12" customFormat="1" ht="13.5" x14ac:dyDescent="0.25">
      <c r="A161" s="93" t="s">
        <v>29</v>
      </c>
      <c r="B161" s="95" t="s">
        <v>117</v>
      </c>
      <c r="C161" s="93"/>
      <c r="D161" s="93"/>
      <c r="E161" s="94" t="s">
        <v>1</v>
      </c>
      <c r="F161" s="94" t="s">
        <v>1</v>
      </c>
      <c r="G161" s="101" t="s">
        <v>1</v>
      </c>
      <c r="H161" s="96" t="s">
        <v>1</v>
      </c>
      <c r="I161" s="7"/>
      <c r="K161" s="66"/>
    </row>
    <row r="162" spans="1:11" s="12" customFormat="1" ht="14.25" thickBot="1" x14ac:dyDescent="0.3">
      <c r="A162" s="93" t="s">
        <v>31</v>
      </c>
      <c r="B162" s="93" t="s">
        <v>24</v>
      </c>
      <c r="C162" s="93"/>
      <c r="D162" s="93"/>
      <c r="E162" s="97" t="s">
        <v>403</v>
      </c>
      <c r="F162" s="97" t="s">
        <v>404</v>
      </c>
      <c r="G162" s="104">
        <f>SUM(G158:G161)</f>
        <v>-732</v>
      </c>
      <c r="H162" s="89" t="s">
        <v>332</v>
      </c>
      <c r="I162" s="7"/>
      <c r="K162" s="66"/>
    </row>
    <row r="163" spans="1:11" ht="16.5" thickTop="1" x14ac:dyDescent="0.25">
      <c r="A163" s="87"/>
      <c r="B163" s="87"/>
      <c r="C163" s="87"/>
      <c r="D163" s="87"/>
      <c r="E163" s="87"/>
      <c r="F163" s="87"/>
      <c r="G163" s="87"/>
      <c r="H163" s="87"/>
    </row>
    <row r="164" spans="1:11" x14ac:dyDescent="0.25">
      <c r="A164" s="87"/>
      <c r="B164" s="87"/>
      <c r="C164" s="87"/>
      <c r="D164" s="87"/>
      <c r="E164" s="87"/>
      <c r="F164" s="87"/>
      <c r="G164" s="87"/>
      <c r="H164" s="87"/>
    </row>
    <row r="165" spans="1:11" ht="19.5" x14ac:dyDescent="0.35">
      <c r="A165" s="86" t="s">
        <v>405</v>
      </c>
      <c r="B165" s="87"/>
      <c r="C165" s="87"/>
      <c r="D165" s="87"/>
      <c r="E165" s="87"/>
      <c r="F165" s="87"/>
      <c r="G165" s="87"/>
      <c r="H165" s="87"/>
    </row>
    <row r="166" spans="1:11" s="12" customFormat="1" ht="13.5" x14ac:dyDescent="0.25">
      <c r="A166" s="88"/>
      <c r="B166" s="89"/>
      <c r="C166" s="89"/>
      <c r="D166" s="89"/>
      <c r="E166" s="90" t="s">
        <v>33</v>
      </c>
      <c r="F166" s="90" t="s">
        <v>3</v>
      </c>
      <c r="G166" s="91"/>
      <c r="H166" s="89"/>
      <c r="I166" s="7"/>
      <c r="J166" s="7"/>
      <c r="K166" s="21"/>
    </row>
    <row r="167" spans="1:11" s="12" customFormat="1" ht="13.5" x14ac:dyDescent="0.25">
      <c r="A167" s="89"/>
      <c r="B167" s="89"/>
      <c r="C167" s="89"/>
      <c r="D167" s="89"/>
      <c r="E167" s="92" t="s">
        <v>4</v>
      </c>
      <c r="F167" s="92" t="s">
        <v>4</v>
      </c>
      <c r="G167" s="92" t="s">
        <v>5</v>
      </c>
      <c r="H167" s="89"/>
      <c r="I167" s="7"/>
      <c r="J167" s="7"/>
      <c r="K167" s="21" t="s">
        <v>1</v>
      </c>
    </row>
    <row r="168" spans="1:11" x14ac:dyDescent="0.25">
      <c r="A168" s="93" t="s">
        <v>23</v>
      </c>
      <c r="B168" s="93" t="s">
        <v>117</v>
      </c>
      <c r="C168" s="93"/>
      <c r="D168" s="93"/>
      <c r="E168" s="100" t="s">
        <v>1</v>
      </c>
      <c r="F168" s="100" t="s">
        <v>1</v>
      </c>
      <c r="G168" s="101" t="s">
        <v>1</v>
      </c>
      <c r="H168" s="89" t="s">
        <v>1</v>
      </c>
      <c r="I168" s="12"/>
    </row>
    <row r="169" spans="1:11" x14ac:dyDescent="0.25">
      <c r="A169" s="93" t="s">
        <v>26</v>
      </c>
      <c r="B169" s="93" t="s">
        <v>117</v>
      </c>
      <c r="C169" s="93"/>
      <c r="D169" s="93"/>
      <c r="E169" s="100" t="s">
        <v>1</v>
      </c>
      <c r="F169" s="100" t="s">
        <v>1</v>
      </c>
      <c r="G169" s="101" t="s">
        <v>1</v>
      </c>
      <c r="H169" s="89" t="s">
        <v>1</v>
      </c>
      <c r="I169" s="12"/>
    </row>
    <row r="170" spans="1:11" x14ac:dyDescent="0.25">
      <c r="A170" s="93" t="s">
        <v>27</v>
      </c>
      <c r="B170" s="93" t="s">
        <v>331</v>
      </c>
      <c r="C170" s="93"/>
      <c r="D170" s="93"/>
      <c r="E170" s="100">
        <v>4.8777777777777773</v>
      </c>
      <c r="F170" s="100">
        <v>4.5999999999999996</v>
      </c>
      <c r="G170" s="101">
        <v>-400</v>
      </c>
      <c r="H170" s="89" t="s">
        <v>406</v>
      </c>
      <c r="I170" s="12"/>
    </row>
    <row r="171" spans="1:11" x14ac:dyDescent="0.25">
      <c r="A171" s="93" t="s">
        <v>28</v>
      </c>
      <c r="B171" s="93" t="s">
        <v>407</v>
      </c>
      <c r="C171" s="93"/>
      <c r="D171" s="93"/>
      <c r="E171" s="100">
        <v>23.593055555555555</v>
      </c>
      <c r="F171" s="100">
        <v>22.588194444444444</v>
      </c>
      <c r="G171" s="101">
        <v>-1447</v>
      </c>
      <c r="H171" s="89" t="s">
        <v>408</v>
      </c>
      <c r="I171" s="12"/>
    </row>
    <row r="172" spans="1:11" x14ac:dyDescent="0.25">
      <c r="A172" s="93" t="s">
        <v>29</v>
      </c>
      <c r="B172" s="95" t="s">
        <v>335</v>
      </c>
      <c r="C172" s="93"/>
      <c r="D172" s="93"/>
      <c r="E172" s="100">
        <v>4.8868055555555552</v>
      </c>
      <c r="F172" s="100">
        <v>4.5680555555555555</v>
      </c>
      <c r="G172" s="101">
        <v>-459</v>
      </c>
      <c r="H172" s="96" t="s">
        <v>409</v>
      </c>
      <c r="I172" s="12"/>
    </row>
    <row r="173" spans="1:11" ht="16.5" thickBot="1" x14ac:dyDescent="0.3">
      <c r="A173" s="93" t="s">
        <v>31</v>
      </c>
      <c r="B173" s="93" t="s">
        <v>358</v>
      </c>
      <c r="C173" s="93"/>
      <c r="D173" s="93"/>
      <c r="E173" s="103">
        <v>33.357638888888893</v>
      </c>
      <c r="F173" s="103">
        <v>31.756250000000001</v>
      </c>
      <c r="G173" s="104">
        <v>-2306</v>
      </c>
      <c r="H173" s="89" t="s">
        <v>410</v>
      </c>
      <c r="I173" s="12"/>
    </row>
    <row r="174" spans="1:11" ht="16.5" thickTop="1" x14ac:dyDescent="0.25">
      <c r="A174" s="87"/>
      <c r="B174" s="87"/>
      <c r="C174" s="87"/>
      <c r="D174" s="87"/>
      <c r="E174" s="87"/>
      <c r="F174" s="87"/>
      <c r="G174" s="87"/>
      <c r="H174" s="87"/>
    </row>
    <row r="175" spans="1:11" x14ac:dyDescent="0.25">
      <c r="A175" s="87"/>
      <c r="B175" s="87"/>
      <c r="C175" s="87"/>
      <c r="D175" s="87"/>
      <c r="E175" s="87"/>
      <c r="F175" s="87"/>
      <c r="G175" s="87"/>
      <c r="H175" s="87"/>
    </row>
    <row r="176" spans="1:11" ht="19.5" x14ac:dyDescent="0.35">
      <c r="A176" s="86" t="s">
        <v>411</v>
      </c>
      <c r="B176" s="87"/>
      <c r="C176" s="87"/>
      <c r="D176" s="87"/>
      <c r="E176" s="87"/>
      <c r="F176" s="87"/>
      <c r="G176" s="87"/>
      <c r="H176" s="87"/>
    </row>
    <row r="177" spans="1:11" s="12" customFormat="1" ht="13.5" x14ac:dyDescent="0.25">
      <c r="A177" s="88"/>
      <c r="B177" s="89"/>
      <c r="C177" s="89"/>
      <c r="D177" s="89"/>
      <c r="E177" s="90" t="s">
        <v>33</v>
      </c>
      <c r="F177" s="90" t="s">
        <v>3</v>
      </c>
      <c r="G177" s="91"/>
      <c r="H177" s="89"/>
      <c r="I177" s="7"/>
      <c r="J177" s="7"/>
      <c r="K177" s="21"/>
    </row>
    <row r="178" spans="1:11" s="12" customFormat="1" ht="13.5" x14ac:dyDescent="0.25">
      <c r="A178" s="89"/>
      <c r="B178" s="89"/>
      <c r="C178" s="89"/>
      <c r="D178" s="89"/>
      <c r="E178" s="92" t="s">
        <v>4</v>
      </c>
      <c r="F178" s="92" t="s">
        <v>4</v>
      </c>
      <c r="G178" s="92" t="s">
        <v>5</v>
      </c>
      <c r="H178" s="89"/>
      <c r="I178" s="7"/>
      <c r="J178" s="7"/>
      <c r="K178" s="21" t="s">
        <v>1</v>
      </c>
    </row>
    <row r="179" spans="1:11" x14ac:dyDescent="0.25">
      <c r="A179" s="93" t="s">
        <v>23</v>
      </c>
      <c r="B179" s="93" t="s">
        <v>117</v>
      </c>
      <c r="C179" s="89"/>
      <c r="D179" s="93"/>
      <c r="E179" s="94" t="s">
        <v>1</v>
      </c>
      <c r="F179" s="94" t="s">
        <v>1</v>
      </c>
      <c r="G179" s="94" t="s">
        <v>1</v>
      </c>
      <c r="H179" s="89" t="s">
        <v>1</v>
      </c>
      <c r="I179" s="27"/>
    </row>
    <row r="180" spans="1:11" x14ac:dyDescent="0.25">
      <c r="A180" s="93" t="s">
        <v>26</v>
      </c>
      <c r="B180" s="93" t="s">
        <v>117</v>
      </c>
      <c r="C180" s="89"/>
      <c r="D180" s="93"/>
      <c r="E180" s="94" t="s">
        <v>1</v>
      </c>
      <c r="F180" s="94" t="s">
        <v>1</v>
      </c>
      <c r="G180" s="94" t="s">
        <v>1</v>
      </c>
      <c r="H180" s="89" t="s">
        <v>1</v>
      </c>
      <c r="I180" s="27"/>
    </row>
    <row r="181" spans="1:11" x14ac:dyDescent="0.25">
      <c r="A181" s="93" t="s">
        <v>27</v>
      </c>
      <c r="B181" s="93" t="s">
        <v>412</v>
      </c>
      <c r="C181" s="89"/>
      <c r="D181" s="93"/>
      <c r="E181" s="100">
        <v>9.2715277777777789</v>
      </c>
      <c r="F181" s="100">
        <v>9.0979166666666664</v>
      </c>
      <c r="G181" s="101">
        <v>-250</v>
      </c>
      <c r="H181" s="89" t="s">
        <v>413</v>
      </c>
      <c r="I181" s="27"/>
    </row>
    <row r="182" spans="1:11" x14ac:dyDescent="0.25">
      <c r="A182" s="93" t="s">
        <v>28</v>
      </c>
      <c r="B182" s="93" t="s">
        <v>342</v>
      </c>
      <c r="C182" s="89"/>
      <c r="D182" s="93"/>
      <c r="E182" s="100">
        <v>14.34236111111111</v>
      </c>
      <c r="F182" s="100">
        <v>13.694444444444445</v>
      </c>
      <c r="G182" s="101">
        <v>-933</v>
      </c>
      <c r="H182" s="89" t="s">
        <v>414</v>
      </c>
      <c r="I182" s="27"/>
    </row>
    <row r="183" spans="1:11" x14ac:dyDescent="0.25">
      <c r="A183" s="93" t="s">
        <v>29</v>
      </c>
      <c r="B183" s="95" t="s">
        <v>415</v>
      </c>
      <c r="C183" s="89"/>
      <c r="D183" s="93"/>
      <c r="E183" s="100">
        <v>4.104166666666667</v>
      </c>
      <c r="F183" s="100">
        <v>4.0847222222222221</v>
      </c>
      <c r="G183" s="101">
        <v>-28</v>
      </c>
      <c r="H183" s="96" t="s">
        <v>364</v>
      </c>
      <c r="I183" s="27"/>
    </row>
    <row r="184" spans="1:11" ht="16.5" thickBot="1" x14ac:dyDescent="0.3">
      <c r="A184" s="93" t="s">
        <v>31</v>
      </c>
      <c r="B184" s="93" t="s">
        <v>416</v>
      </c>
      <c r="C184" s="89"/>
      <c r="D184" s="93"/>
      <c r="E184" s="103">
        <v>27.718055555555555</v>
      </c>
      <c r="F184" s="103">
        <v>26.877083333333331</v>
      </c>
      <c r="G184" s="104">
        <v>-1211</v>
      </c>
      <c r="H184" s="89" t="s">
        <v>417</v>
      </c>
      <c r="I184" s="27"/>
    </row>
    <row r="185" spans="1:11" ht="16.5" thickTop="1" x14ac:dyDescent="0.25"/>
    <row r="187" spans="1:11" ht="19.5" x14ac:dyDescent="0.35">
      <c r="A187" s="19" t="s">
        <v>418</v>
      </c>
    </row>
    <row r="188" spans="1:11" s="12" customFormat="1" ht="13.5" x14ac:dyDescent="0.25">
      <c r="A188" s="5"/>
      <c r="B188" s="6"/>
      <c r="C188" s="6"/>
      <c r="D188" s="6"/>
      <c r="E188" s="7" t="s">
        <v>33</v>
      </c>
      <c r="F188" s="7" t="s">
        <v>3</v>
      </c>
      <c r="G188" s="8"/>
      <c r="H188" s="6"/>
      <c r="I188" s="7"/>
      <c r="J188" s="7"/>
      <c r="K188" s="21"/>
    </row>
    <row r="189" spans="1:11" s="12" customFormat="1" ht="13.5" x14ac:dyDescent="0.25">
      <c r="A189" s="6"/>
      <c r="B189" s="6"/>
      <c r="C189" s="6"/>
      <c r="D189" s="6"/>
      <c r="E189" s="13" t="s">
        <v>4</v>
      </c>
      <c r="F189" s="13" t="s">
        <v>4</v>
      </c>
      <c r="G189" s="13" t="s">
        <v>5</v>
      </c>
      <c r="H189" s="6"/>
      <c r="I189" s="7"/>
      <c r="J189" s="7"/>
      <c r="K189" s="21" t="s">
        <v>1</v>
      </c>
    </row>
    <row r="190" spans="1:11" x14ac:dyDescent="0.25">
      <c r="A190" s="20" t="s">
        <v>23</v>
      </c>
      <c r="B190" s="20" t="s">
        <v>117</v>
      </c>
      <c r="C190" s="6"/>
      <c r="D190" s="20"/>
      <c r="E190" s="21" t="s">
        <v>1</v>
      </c>
      <c r="F190" s="21" t="s">
        <v>1</v>
      </c>
      <c r="G190" s="21" t="s">
        <v>1</v>
      </c>
    </row>
    <row r="191" spans="1:11" x14ac:dyDescent="0.25">
      <c r="A191" s="20" t="s">
        <v>26</v>
      </c>
      <c r="B191" s="20" t="s">
        <v>117</v>
      </c>
      <c r="C191" s="6"/>
      <c r="D191" s="20"/>
      <c r="E191" s="21" t="s">
        <v>1</v>
      </c>
      <c r="F191" s="21" t="s">
        <v>1</v>
      </c>
      <c r="G191" s="21" t="s">
        <v>1</v>
      </c>
    </row>
    <row r="192" spans="1:11" x14ac:dyDescent="0.25">
      <c r="A192" s="20" t="s">
        <v>27</v>
      </c>
      <c r="B192" s="20" t="s">
        <v>419</v>
      </c>
      <c r="C192" s="6"/>
      <c r="D192" s="20"/>
      <c r="E192" s="10">
        <v>12.690972222222221</v>
      </c>
      <c r="F192" s="10">
        <v>12.297916666666666</v>
      </c>
      <c r="G192" s="26">
        <v>-566</v>
      </c>
      <c r="H192" s="6" t="s">
        <v>420</v>
      </c>
    </row>
    <row r="193" spans="1:11" x14ac:dyDescent="0.25">
      <c r="A193" s="20" t="s">
        <v>28</v>
      </c>
      <c r="B193" s="20" t="s">
        <v>379</v>
      </c>
      <c r="C193" s="6"/>
      <c r="D193" s="20"/>
      <c r="E193" s="10">
        <v>11.552083333333334</v>
      </c>
      <c r="F193" s="10">
        <v>11.223611111111111</v>
      </c>
      <c r="G193" s="26">
        <v>-473</v>
      </c>
      <c r="H193" s="6" t="s">
        <v>421</v>
      </c>
    </row>
    <row r="194" spans="1:11" x14ac:dyDescent="0.25">
      <c r="A194" s="20" t="s">
        <v>29</v>
      </c>
      <c r="B194" s="23" t="s">
        <v>369</v>
      </c>
      <c r="C194" s="6"/>
      <c r="D194" s="20"/>
      <c r="E194" s="10">
        <v>3.818055555555556</v>
      </c>
      <c r="F194" s="10">
        <v>3.9298611111111108</v>
      </c>
      <c r="G194" s="26">
        <v>161</v>
      </c>
      <c r="H194" s="24" t="s">
        <v>422</v>
      </c>
    </row>
    <row r="195" spans="1:11" ht="16.5" thickBot="1" x14ac:dyDescent="0.3">
      <c r="A195" s="20" t="s">
        <v>31</v>
      </c>
      <c r="B195" s="20" t="s">
        <v>416</v>
      </c>
      <c r="C195" s="6"/>
      <c r="D195" s="20"/>
      <c r="E195" s="29">
        <v>28.061111111111114</v>
      </c>
      <c r="F195" s="29">
        <v>27.451388888888889</v>
      </c>
      <c r="G195" s="31">
        <v>-878</v>
      </c>
      <c r="H195" s="6" t="s">
        <v>423</v>
      </c>
    </row>
    <row r="196" spans="1:11" ht="16.5" thickTop="1" x14ac:dyDescent="0.25"/>
    <row r="198" spans="1:11" ht="19.5" x14ac:dyDescent="0.35">
      <c r="A198" s="19" t="s">
        <v>430</v>
      </c>
    </row>
    <row r="199" spans="1:11" s="12" customFormat="1" ht="13.5" x14ac:dyDescent="0.25">
      <c r="A199" s="5"/>
      <c r="B199" s="6"/>
      <c r="C199" s="6"/>
      <c r="D199" s="6"/>
      <c r="E199" s="7" t="s">
        <v>33</v>
      </c>
      <c r="F199" s="7" t="s">
        <v>3</v>
      </c>
      <c r="G199" s="8"/>
      <c r="H199" s="6"/>
      <c r="I199" s="7"/>
      <c r="J199" s="7"/>
      <c r="K199" s="21"/>
    </row>
    <row r="200" spans="1:11" s="12" customFormat="1" ht="13.5" x14ac:dyDescent="0.25">
      <c r="A200" s="6"/>
      <c r="B200" s="6"/>
      <c r="C200" s="6"/>
      <c r="D200" s="6"/>
      <c r="E200" s="13" t="s">
        <v>4</v>
      </c>
      <c r="F200" s="13" t="s">
        <v>4</v>
      </c>
      <c r="G200" s="13" t="s">
        <v>5</v>
      </c>
      <c r="H200" s="6"/>
      <c r="I200" s="7"/>
      <c r="J200" s="7"/>
      <c r="K200" s="21" t="s">
        <v>1</v>
      </c>
    </row>
    <row r="201" spans="1:11" x14ac:dyDescent="0.25">
      <c r="A201" s="20" t="s">
        <v>23</v>
      </c>
      <c r="B201" s="20" t="s">
        <v>117</v>
      </c>
      <c r="C201" s="6"/>
      <c r="D201" s="20"/>
      <c r="E201" s="21" t="s">
        <v>1</v>
      </c>
      <c r="F201" s="21" t="s">
        <v>1</v>
      </c>
      <c r="G201" s="21" t="s">
        <v>1</v>
      </c>
    </row>
    <row r="202" spans="1:11" x14ac:dyDescent="0.25">
      <c r="A202" s="20" t="s">
        <v>26</v>
      </c>
      <c r="B202" s="20" t="s">
        <v>117</v>
      </c>
      <c r="C202" s="6"/>
      <c r="D202" s="20"/>
      <c r="E202" s="21" t="s">
        <v>1</v>
      </c>
      <c r="F202" s="21" t="s">
        <v>1</v>
      </c>
      <c r="G202" s="21" t="s">
        <v>1</v>
      </c>
    </row>
    <row r="203" spans="1:11" x14ac:dyDescent="0.25">
      <c r="A203" s="20" t="s">
        <v>27</v>
      </c>
      <c r="B203" s="32" t="s">
        <v>383</v>
      </c>
      <c r="C203" s="6"/>
      <c r="D203" s="20"/>
      <c r="E203" s="82">
        <v>8.2444444444444454</v>
      </c>
      <c r="F203" s="82">
        <v>7.7888888888888888</v>
      </c>
      <c r="G203" s="10">
        <f t="shared" ref="G203:G206" si="11">E203-F203</f>
        <v>0.4555555555555566</v>
      </c>
      <c r="H203" s="35" t="s">
        <v>523</v>
      </c>
      <c r="I203" s="7"/>
      <c r="J203" s="53"/>
    </row>
    <row r="204" spans="1:11" x14ac:dyDescent="0.25">
      <c r="A204" s="20" t="s">
        <v>28</v>
      </c>
      <c r="B204" s="32" t="s">
        <v>431</v>
      </c>
      <c r="C204" s="6"/>
      <c r="D204" s="20"/>
      <c r="E204" s="10">
        <v>15.074305555555556</v>
      </c>
      <c r="F204" s="10">
        <v>14.469444444444443</v>
      </c>
      <c r="G204" s="10">
        <f t="shared" si="11"/>
        <v>0.60486111111111285</v>
      </c>
      <c r="H204" s="35" t="s">
        <v>524</v>
      </c>
      <c r="I204" s="7"/>
      <c r="J204" s="53"/>
    </row>
    <row r="205" spans="1:11" x14ac:dyDescent="0.25">
      <c r="A205" s="20" t="s">
        <v>29</v>
      </c>
      <c r="B205" s="36" t="s">
        <v>331</v>
      </c>
      <c r="C205" s="6"/>
      <c r="D205" s="20"/>
      <c r="E205" s="10">
        <v>5.884722222222222</v>
      </c>
      <c r="F205" s="10">
        <v>5.573611111111112</v>
      </c>
      <c r="G205" s="72">
        <f t="shared" si="11"/>
        <v>0.31111111111111001</v>
      </c>
      <c r="H205" s="63" t="s">
        <v>525</v>
      </c>
      <c r="I205" s="7"/>
      <c r="J205" s="53"/>
    </row>
    <row r="206" spans="1:11" ht="16.5" thickBot="1" x14ac:dyDescent="0.3">
      <c r="A206" s="20" t="s">
        <v>31</v>
      </c>
      <c r="B206" s="32" t="s">
        <v>336</v>
      </c>
      <c r="C206" s="6"/>
      <c r="D206" s="20"/>
      <c r="E206" s="29">
        <f>SUM(E203:E205)</f>
        <v>29.203472222222224</v>
      </c>
      <c r="F206" s="29">
        <f>SUM(F203:F205)</f>
        <v>27.831944444444446</v>
      </c>
      <c r="G206" s="83">
        <f t="shared" si="11"/>
        <v>1.3715277777777786</v>
      </c>
      <c r="H206" s="35" t="s">
        <v>522</v>
      </c>
      <c r="I206" s="7"/>
      <c r="K206" s="53"/>
    </row>
    <row r="207" spans="1:11" ht="16.5" thickTop="1" x14ac:dyDescent="0.25"/>
    <row r="208" spans="1:11" ht="19.5" x14ac:dyDescent="0.35">
      <c r="A208" s="19" t="s">
        <v>514</v>
      </c>
    </row>
    <row r="209" spans="1:10" x14ac:dyDescent="0.25">
      <c r="A209" s="5"/>
      <c r="B209" s="6"/>
      <c r="C209" s="6"/>
      <c r="D209" s="6"/>
      <c r="E209" s="7" t="s">
        <v>33</v>
      </c>
      <c r="F209" s="7" t="s">
        <v>3</v>
      </c>
      <c r="G209" s="8"/>
      <c r="H209" s="6"/>
    </row>
    <row r="210" spans="1:10" x14ac:dyDescent="0.25">
      <c r="A210" s="6"/>
      <c r="B210" s="6"/>
      <c r="C210" s="6"/>
      <c r="D210" s="6"/>
      <c r="E210" s="13" t="s">
        <v>4</v>
      </c>
      <c r="F210" s="13" t="s">
        <v>4</v>
      </c>
      <c r="G210" s="13" t="s">
        <v>5</v>
      </c>
      <c r="H210" s="6"/>
    </row>
    <row r="211" spans="1:10" x14ac:dyDescent="0.25">
      <c r="A211" s="20" t="s">
        <v>23</v>
      </c>
      <c r="B211" s="20" t="s">
        <v>117</v>
      </c>
      <c r="C211" s="6"/>
      <c r="D211" s="20"/>
      <c r="E211" s="21" t="s">
        <v>1</v>
      </c>
      <c r="F211" s="21" t="s">
        <v>1</v>
      </c>
      <c r="G211" s="21" t="s">
        <v>1</v>
      </c>
    </row>
    <row r="212" spans="1:10" x14ac:dyDescent="0.25">
      <c r="A212" s="20" t="s">
        <v>26</v>
      </c>
      <c r="B212" s="20" t="s">
        <v>117</v>
      </c>
      <c r="C212" s="6"/>
      <c r="D212" s="20"/>
      <c r="E212" s="21" t="s">
        <v>1</v>
      </c>
      <c r="F212" s="21" t="s">
        <v>1</v>
      </c>
      <c r="G212" s="21" t="s">
        <v>1</v>
      </c>
    </row>
    <row r="213" spans="1:10" x14ac:dyDescent="0.25">
      <c r="A213" s="20" t="s">
        <v>27</v>
      </c>
      <c r="B213" s="32" t="s">
        <v>475</v>
      </c>
      <c r="C213" s="6"/>
      <c r="D213" s="20"/>
      <c r="E213" s="82">
        <v>10.020833333333332</v>
      </c>
      <c r="F213" s="82">
        <v>9.8680555555555554</v>
      </c>
      <c r="G213" s="10">
        <f>E213-F213</f>
        <v>0.15277777777777679</v>
      </c>
      <c r="H213" s="35" t="s">
        <v>519</v>
      </c>
    </row>
    <row r="214" spans="1:10" x14ac:dyDescent="0.25">
      <c r="A214" s="20" t="s">
        <v>28</v>
      </c>
      <c r="B214" s="32" t="s">
        <v>491</v>
      </c>
      <c r="C214" s="6"/>
      <c r="D214" s="20"/>
      <c r="E214" s="10">
        <v>16.280555555555555</v>
      </c>
      <c r="F214" s="10">
        <v>16.165972222222223</v>
      </c>
      <c r="G214" s="10">
        <f t="shared" ref="G214:G216" si="12">E214-F214</f>
        <v>0.11458333333333215</v>
      </c>
      <c r="H214" s="35" t="s">
        <v>520</v>
      </c>
    </row>
    <row r="215" spans="1:10" x14ac:dyDescent="0.25">
      <c r="A215" s="20" t="s">
        <v>29</v>
      </c>
      <c r="B215" s="36" t="s">
        <v>517</v>
      </c>
      <c r="C215" s="6"/>
      <c r="D215" s="20"/>
      <c r="E215" s="10">
        <v>5.1270833333333323</v>
      </c>
      <c r="F215" s="10">
        <v>4.9652777777777786</v>
      </c>
      <c r="G215" s="72">
        <f t="shared" si="12"/>
        <v>0.16180555555555376</v>
      </c>
      <c r="H215" s="63" t="s">
        <v>495</v>
      </c>
    </row>
    <row r="216" spans="1:10" ht="16.5" thickBot="1" x14ac:dyDescent="0.3">
      <c r="A216" s="20" t="s">
        <v>31</v>
      </c>
      <c r="B216" s="32" t="s">
        <v>518</v>
      </c>
      <c r="C216" s="6"/>
      <c r="D216" s="20"/>
      <c r="E216" s="29">
        <f>SUM(E213:E215)</f>
        <v>31.428472222222219</v>
      </c>
      <c r="F216" s="29">
        <f>SUM(F213:F215)</f>
        <v>30.999305555555559</v>
      </c>
      <c r="G216" s="83">
        <f t="shared" si="12"/>
        <v>0.42916666666666003</v>
      </c>
      <c r="H216" s="35" t="s">
        <v>521</v>
      </c>
    </row>
    <row r="217" spans="1:10" ht="16.5" thickTop="1" x14ac:dyDescent="0.25"/>
    <row r="218" spans="1:10" ht="19.5" x14ac:dyDescent="0.35">
      <c r="A218" s="19" t="s">
        <v>515</v>
      </c>
    </row>
    <row r="219" spans="1:10" x14ac:dyDescent="0.25">
      <c r="A219" s="5"/>
      <c r="B219" s="6"/>
      <c r="C219" s="6"/>
      <c r="D219" s="6"/>
      <c r="E219" s="7" t="s">
        <v>33</v>
      </c>
      <c r="F219" s="7" t="s">
        <v>3</v>
      </c>
      <c r="G219" s="8"/>
      <c r="H219" s="6"/>
    </row>
    <row r="220" spans="1:10" x14ac:dyDescent="0.25">
      <c r="A220" s="6"/>
      <c r="B220" s="6"/>
      <c r="C220" s="6"/>
      <c r="D220" s="6"/>
      <c r="E220" s="13" t="s">
        <v>4</v>
      </c>
      <c r="F220" s="13" t="s">
        <v>4</v>
      </c>
      <c r="G220" s="13" t="s">
        <v>5</v>
      </c>
      <c r="H220" s="6"/>
    </row>
    <row r="221" spans="1:10" x14ac:dyDescent="0.25">
      <c r="A221" s="20" t="s">
        <v>23</v>
      </c>
      <c r="B221" s="20" t="s">
        <v>117</v>
      </c>
      <c r="C221" s="6"/>
      <c r="D221" s="20"/>
      <c r="E221" s="21" t="s">
        <v>1</v>
      </c>
      <c r="F221" s="21" t="s">
        <v>1</v>
      </c>
      <c r="G221" s="21" t="s">
        <v>1</v>
      </c>
    </row>
    <row r="222" spans="1:10" x14ac:dyDescent="0.25">
      <c r="A222" s="20" t="s">
        <v>26</v>
      </c>
      <c r="B222" s="20" t="s">
        <v>117</v>
      </c>
      <c r="C222" s="6"/>
      <c r="D222" s="20"/>
      <c r="E222" s="21" t="s">
        <v>1</v>
      </c>
      <c r="F222" s="21" t="s">
        <v>1</v>
      </c>
      <c r="G222" s="21" t="s">
        <v>1</v>
      </c>
    </row>
    <row r="223" spans="1:10" x14ac:dyDescent="0.25">
      <c r="A223" s="20" t="s">
        <v>27</v>
      </c>
      <c r="B223" s="32" t="s">
        <v>431</v>
      </c>
      <c r="C223" s="6"/>
      <c r="D223" s="20"/>
      <c r="E223" s="10">
        <v>15.4375</v>
      </c>
      <c r="F223" s="10">
        <v>14.379861111111111</v>
      </c>
      <c r="G223" s="10">
        <f t="shared" ref="G223:G226" si="13">E223-F223</f>
        <v>1.0576388888888886</v>
      </c>
      <c r="H223" s="35" t="s">
        <v>526</v>
      </c>
      <c r="J223" s="53"/>
    </row>
    <row r="224" spans="1:10" x14ac:dyDescent="0.25">
      <c r="A224" s="20" t="s">
        <v>28</v>
      </c>
      <c r="B224" s="32" t="s">
        <v>484</v>
      </c>
      <c r="C224" s="6"/>
      <c r="D224" s="20"/>
      <c r="E224" s="10">
        <v>11.912500000000001</v>
      </c>
      <c r="F224" s="10">
        <v>11.059722222222222</v>
      </c>
      <c r="G224" s="10">
        <f t="shared" si="13"/>
        <v>0.85277777777777963</v>
      </c>
      <c r="H224" s="35" t="s">
        <v>527</v>
      </c>
      <c r="J224" s="53"/>
    </row>
    <row r="225" spans="1:10" x14ac:dyDescent="0.25">
      <c r="A225" s="20" t="s">
        <v>29</v>
      </c>
      <c r="B225" s="36" t="s">
        <v>117</v>
      </c>
      <c r="C225" s="6"/>
      <c r="D225" s="20"/>
      <c r="E225" s="10"/>
      <c r="F225" s="10"/>
      <c r="G225" s="84"/>
      <c r="H225" s="63"/>
    </row>
    <row r="226" spans="1:10" ht="16.5" thickBot="1" x14ac:dyDescent="0.3">
      <c r="A226" s="20" t="s">
        <v>31</v>
      </c>
      <c r="B226" s="32" t="s">
        <v>483</v>
      </c>
      <c r="C226" s="6"/>
      <c r="D226" s="20"/>
      <c r="E226" s="29">
        <f>SUM(E223:E225)</f>
        <v>27.35</v>
      </c>
      <c r="F226" s="29">
        <f>SUM(F223:F225)</f>
        <v>25.439583333333331</v>
      </c>
      <c r="G226" s="29">
        <f t="shared" si="13"/>
        <v>1.91041666666667</v>
      </c>
      <c r="H226" s="35" t="s">
        <v>528</v>
      </c>
      <c r="J226" s="53"/>
    </row>
    <row r="227" spans="1:10" ht="16.5" thickTop="1" x14ac:dyDescent="0.25"/>
    <row r="228" spans="1:10" ht="19.5" x14ac:dyDescent="0.35">
      <c r="A228" s="19" t="s">
        <v>516</v>
      </c>
    </row>
    <row r="229" spans="1:10" x14ac:dyDescent="0.25">
      <c r="A229" s="5"/>
      <c r="B229" s="6"/>
      <c r="C229" s="6"/>
      <c r="D229" s="6"/>
      <c r="E229" s="7" t="s">
        <v>33</v>
      </c>
      <c r="F229" s="7" t="s">
        <v>3</v>
      </c>
      <c r="G229" s="8"/>
      <c r="H229" s="6"/>
    </row>
    <row r="230" spans="1:10" x14ac:dyDescent="0.25">
      <c r="A230" s="6"/>
      <c r="B230" s="6"/>
      <c r="C230" s="6"/>
      <c r="D230" s="6"/>
      <c r="E230" s="13" t="s">
        <v>4</v>
      </c>
      <c r="F230" s="13" t="s">
        <v>4</v>
      </c>
      <c r="G230" s="13" t="s">
        <v>5</v>
      </c>
      <c r="H230" s="6"/>
    </row>
    <row r="231" spans="1:10" x14ac:dyDescent="0.25">
      <c r="A231" s="20" t="s">
        <v>23</v>
      </c>
      <c r="B231" s="20" t="s">
        <v>117</v>
      </c>
      <c r="C231" s="6"/>
      <c r="D231" s="20"/>
      <c r="E231" s="21" t="s">
        <v>1</v>
      </c>
      <c r="F231" s="21" t="s">
        <v>1</v>
      </c>
      <c r="G231" s="21" t="s">
        <v>1</v>
      </c>
    </row>
    <row r="232" spans="1:10" x14ac:dyDescent="0.25">
      <c r="A232" s="20" t="s">
        <v>26</v>
      </c>
      <c r="B232" s="20" t="s">
        <v>117</v>
      </c>
      <c r="C232" s="6"/>
      <c r="D232" s="20"/>
      <c r="E232" s="21" t="s">
        <v>1</v>
      </c>
      <c r="F232" s="21" t="s">
        <v>1</v>
      </c>
      <c r="G232" s="21" t="s">
        <v>1</v>
      </c>
    </row>
    <row r="233" spans="1:10" x14ac:dyDescent="0.25">
      <c r="A233" s="20" t="s">
        <v>27</v>
      </c>
      <c r="B233" s="32" t="s">
        <v>412</v>
      </c>
      <c r="C233" s="6"/>
      <c r="D233" s="20"/>
      <c r="E233" s="10">
        <v>10.000694444444445</v>
      </c>
      <c r="F233" s="10">
        <v>9.4861111111111107</v>
      </c>
      <c r="G233" s="10">
        <f t="shared" ref="G233:G236" si="14">E233-F233</f>
        <v>0.51458333333333428</v>
      </c>
      <c r="H233" s="35" t="s">
        <v>530</v>
      </c>
      <c r="J233" s="53"/>
    </row>
    <row r="234" spans="1:10" x14ac:dyDescent="0.25">
      <c r="A234" s="20" t="s">
        <v>28</v>
      </c>
      <c r="B234" s="32" t="s">
        <v>493</v>
      </c>
      <c r="C234" s="6"/>
      <c r="D234" s="20"/>
      <c r="E234" s="10">
        <v>6.7965277777777775</v>
      </c>
      <c r="F234" s="10">
        <v>6.4888888888888889</v>
      </c>
      <c r="G234" s="10">
        <f t="shared" si="14"/>
        <v>0.30763888888888857</v>
      </c>
      <c r="H234" s="35" t="s">
        <v>531</v>
      </c>
      <c r="J234" s="53"/>
    </row>
    <row r="235" spans="1:10" x14ac:dyDescent="0.25">
      <c r="A235" s="20" t="s">
        <v>29</v>
      </c>
      <c r="B235" s="36" t="s">
        <v>117</v>
      </c>
      <c r="C235" s="6"/>
      <c r="D235" s="20"/>
      <c r="E235" s="10"/>
      <c r="F235" s="10"/>
      <c r="G235" s="84"/>
      <c r="H235" s="63"/>
    </row>
    <row r="236" spans="1:10" ht="16.5" thickBot="1" x14ac:dyDescent="0.3">
      <c r="A236" s="20" t="s">
        <v>31</v>
      </c>
      <c r="B236" s="32" t="s">
        <v>529</v>
      </c>
      <c r="C236" s="6"/>
      <c r="D236" s="20"/>
      <c r="E236" s="29">
        <f>SUM(E233:E235)</f>
        <v>16.797222222222224</v>
      </c>
      <c r="F236" s="29">
        <f>SUM(F233:F235)</f>
        <v>15.975</v>
      </c>
      <c r="G236" s="83">
        <f t="shared" si="14"/>
        <v>0.82222222222222463</v>
      </c>
      <c r="H236" s="35" t="s">
        <v>532</v>
      </c>
      <c r="J236" s="53"/>
    </row>
    <row r="237" spans="1:10" ht="16.5" thickTop="1" x14ac:dyDescent="0.25"/>
    <row r="238" spans="1:10" ht="19.5" x14ac:dyDescent="0.35">
      <c r="A238" s="19" t="s">
        <v>579</v>
      </c>
    </row>
    <row r="239" spans="1:10" x14ac:dyDescent="0.25">
      <c r="A239" s="5"/>
      <c r="B239" s="6"/>
      <c r="C239" s="6"/>
      <c r="D239" s="6"/>
      <c r="E239" s="7" t="s">
        <v>33</v>
      </c>
      <c r="F239" s="7" t="s">
        <v>3</v>
      </c>
      <c r="G239" s="8"/>
      <c r="H239" s="6"/>
    </row>
    <row r="240" spans="1:10" x14ac:dyDescent="0.25">
      <c r="A240" s="6"/>
      <c r="B240" s="6"/>
      <c r="C240" s="6"/>
      <c r="D240" s="6"/>
      <c r="E240" s="13" t="s">
        <v>4</v>
      </c>
      <c r="F240" s="13" t="s">
        <v>4</v>
      </c>
      <c r="G240" s="13" t="s">
        <v>5</v>
      </c>
      <c r="H240" s="6"/>
    </row>
    <row r="241" spans="1:10" x14ac:dyDescent="0.25">
      <c r="A241" s="20" t="s">
        <v>23</v>
      </c>
      <c r="B241" s="20" t="s">
        <v>117</v>
      </c>
      <c r="C241" s="6"/>
      <c r="D241" s="20"/>
      <c r="E241" s="10" t="s">
        <v>1</v>
      </c>
      <c r="F241" s="10" t="s">
        <v>1</v>
      </c>
      <c r="G241" s="10" t="s">
        <v>1</v>
      </c>
      <c r="H241" s="53"/>
    </row>
    <row r="242" spans="1:10" x14ac:dyDescent="0.25">
      <c r="A242" s="20" t="s">
        <v>26</v>
      </c>
      <c r="B242" s="20" t="s">
        <v>117</v>
      </c>
      <c r="C242" s="6"/>
      <c r="D242" s="20"/>
      <c r="E242" s="10" t="s">
        <v>1</v>
      </c>
      <c r="F242" s="10" t="s">
        <v>1</v>
      </c>
      <c r="G242" s="10" t="s">
        <v>1</v>
      </c>
      <c r="H242" s="53"/>
    </row>
    <row r="243" spans="1:10" x14ac:dyDescent="0.25">
      <c r="A243" s="20" t="s">
        <v>27</v>
      </c>
      <c r="B243" s="32" t="s">
        <v>493</v>
      </c>
      <c r="C243" s="6"/>
      <c r="D243" s="20"/>
      <c r="E243" s="10">
        <v>7.4506944444444443</v>
      </c>
      <c r="F243" s="10">
        <v>6.9916666666666671</v>
      </c>
      <c r="G243" s="10">
        <f t="shared" ref="G243:G244" si="15">E243-F243</f>
        <v>0.45902777777777715</v>
      </c>
      <c r="H243" s="60" t="s">
        <v>580</v>
      </c>
      <c r="J243" s="53"/>
    </row>
    <row r="244" spans="1:10" x14ac:dyDescent="0.25">
      <c r="A244" s="20" t="s">
        <v>28</v>
      </c>
      <c r="B244" s="32" t="s">
        <v>431</v>
      </c>
      <c r="C244" s="6"/>
      <c r="D244" s="20"/>
      <c r="E244" s="10">
        <v>12.193055555555555</v>
      </c>
      <c r="F244" s="10">
        <v>11.715277777777779</v>
      </c>
      <c r="G244" s="10">
        <f t="shared" si="15"/>
        <v>0.47777777777777608</v>
      </c>
      <c r="H244" s="60" t="s">
        <v>581</v>
      </c>
      <c r="J244" s="53"/>
    </row>
    <row r="245" spans="1:10" x14ac:dyDescent="0.25">
      <c r="A245" s="20" t="s">
        <v>29</v>
      </c>
      <c r="B245" s="36" t="s">
        <v>117</v>
      </c>
      <c r="C245" s="6"/>
      <c r="D245" s="20"/>
      <c r="E245" s="10"/>
      <c r="F245" s="10"/>
      <c r="G245" s="72"/>
      <c r="H245" s="110"/>
    </row>
    <row r="246" spans="1:10" ht="16.5" thickBot="1" x14ac:dyDescent="0.3">
      <c r="A246" s="20" t="s">
        <v>31</v>
      </c>
      <c r="B246" s="32" t="s">
        <v>537</v>
      </c>
      <c r="C246" s="6"/>
      <c r="D246" s="20"/>
      <c r="E246" s="29">
        <f>SUM(E243:E245)</f>
        <v>19.643749999999997</v>
      </c>
      <c r="F246" s="29">
        <f>SUM(F243:F245)</f>
        <v>18.706944444444446</v>
      </c>
      <c r="G246" s="83">
        <f t="shared" ref="G246" si="16">E246-F246</f>
        <v>0.93680555555555145</v>
      </c>
      <c r="H246" s="60" t="s">
        <v>496</v>
      </c>
      <c r="J246" s="53"/>
    </row>
    <row r="247" spans="1:10" ht="16.5" thickTop="1" x14ac:dyDescent="0.25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C68AA-2174-4D6D-B2FE-7005DF0747A1}">
  <dimension ref="A1:O59"/>
  <sheetViews>
    <sheetView topLeftCell="A17" workbookViewId="0">
      <selection activeCell="M53" sqref="M53"/>
    </sheetView>
  </sheetViews>
  <sheetFormatPr defaultColWidth="11" defaultRowHeight="15.75" x14ac:dyDescent="0.25"/>
  <cols>
    <col min="1" max="2" width="11.375" bestFit="1" customWidth="1"/>
    <col min="3" max="3" width="7.125" bestFit="1" customWidth="1"/>
    <col min="4" max="4" width="4.625" customWidth="1"/>
    <col min="5" max="5" width="15" bestFit="1" customWidth="1"/>
    <col min="6" max="6" width="12.5" bestFit="1" customWidth="1"/>
    <col min="7" max="7" width="10.875" bestFit="1" customWidth="1"/>
    <col min="8" max="8" width="18.125" bestFit="1" customWidth="1"/>
  </cols>
  <sheetData>
    <row r="1" spans="1:12" ht="21" x14ac:dyDescent="0.35">
      <c r="A1" s="1" t="s">
        <v>583</v>
      </c>
      <c r="J1" s="2"/>
      <c r="K1" s="2"/>
      <c r="L1" s="3"/>
    </row>
    <row r="2" spans="1:12" ht="19.5" x14ac:dyDescent="0.35">
      <c r="A2" s="4" t="s">
        <v>1</v>
      </c>
      <c r="J2" s="2"/>
      <c r="K2" s="2"/>
      <c r="L2" s="3"/>
    </row>
    <row r="3" spans="1:12" s="20" customFormat="1" ht="13.5" x14ac:dyDescent="0.25">
      <c r="A3" s="5"/>
      <c r="B3" s="6"/>
      <c r="C3" s="6"/>
      <c r="D3" s="6"/>
      <c r="E3" s="7" t="s">
        <v>2</v>
      </c>
      <c r="F3" s="7" t="s">
        <v>3</v>
      </c>
      <c r="G3" s="8"/>
      <c r="H3" s="6"/>
      <c r="I3" s="6"/>
      <c r="J3" s="10"/>
      <c r="K3" s="10"/>
      <c r="L3" s="26"/>
    </row>
    <row r="4" spans="1:12" s="20" customFormat="1" ht="13.5" x14ac:dyDescent="0.25">
      <c r="A4" s="6"/>
      <c r="B4" s="7" t="s">
        <v>572</v>
      </c>
      <c r="C4" s="6"/>
      <c r="D4" s="6"/>
      <c r="E4" s="13" t="s">
        <v>4</v>
      </c>
      <c r="F4" s="13" t="s">
        <v>4</v>
      </c>
      <c r="G4" s="13" t="s">
        <v>5</v>
      </c>
      <c r="H4" s="6"/>
      <c r="I4" s="6"/>
      <c r="J4" s="14"/>
      <c r="K4" s="14"/>
      <c r="L4" s="26"/>
    </row>
    <row r="5" spans="1:12" s="32" customFormat="1" ht="13.5" x14ac:dyDescent="0.25">
      <c r="A5" s="63">
        <v>2022</v>
      </c>
      <c r="B5" s="108">
        <v>103</v>
      </c>
      <c r="E5" s="33">
        <v>81.887500000000003</v>
      </c>
      <c r="F5" s="33">
        <v>78.40069444444444</v>
      </c>
      <c r="G5" s="78">
        <f>(E5-F5)</f>
        <v>3.4868055555555628</v>
      </c>
      <c r="J5" s="33"/>
      <c r="K5" s="33"/>
      <c r="L5" s="34"/>
    </row>
    <row r="6" spans="1:12" s="32" customFormat="1" ht="14.25" thickBot="1" x14ac:dyDescent="0.3">
      <c r="A6" s="35"/>
      <c r="B6" s="39">
        <f>SUM(B5:B5)</f>
        <v>103</v>
      </c>
      <c r="E6" s="37">
        <f>SUM(E5:E5)</f>
        <v>81.887500000000003</v>
      </c>
      <c r="F6" s="37">
        <f>SUM(F5:F5)</f>
        <v>78.40069444444444</v>
      </c>
      <c r="G6" s="37">
        <f t="shared" ref="G6" si="0">(E6-F6)</f>
        <v>3.4868055555555628</v>
      </c>
      <c r="J6" s="33"/>
      <c r="K6" s="33"/>
      <c r="L6" s="34"/>
    </row>
    <row r="7" spans="1:12" s="32" customFormat="1" ht="14.25" thickTop="1" x14ac:dyDescent="0.25">
      <c r="A7" s="35"/>
      <c r="J7" s="33"/>
      <c r="K7" s="33"/>
      <c r="L7" s="34"/>
    </row>
    <row r="8" spans="1:12" s="32" customFormat="1" ht="14.25" thickBot="1" x14ac:dyDescent="0.3">
      <c r="A8" s="35" t="s">
        <v>573</v>
      </c>
      <c r="G8" s="62">
        <f>(G6)/B6</f>
        <v>3.3852481121898668E-2</v>
      </c>
      <c r="J8" s="33"/>
      <c r="K8" s="33"/>
      <c r="L8" s="34"/>
    </row>
    <row r="9" spans="1:12" s="32" customFormat="1" ht="14.25" thickTop="1" x14ac:dyDescent="0.25">
      <c r="A9" s="35"/>
      <c r="J9" s="33"/>
      <c r="K9" s="33"/>
      <c r="L9" s="34"/>
    </row>
    <row r="10" spans="1:12" s="32" customFormat="1" ht="13.5" x14ac:dyDescent="0.25">
      <c r="A10" s="35"/>
      <c r="B10" s="13" t="s">
        <v>10</v>
      </c>
      <c r="E10" s="39" t="s">
        <v>584</v>
      </c>
      <c r="J10" s="33"/>
      <c r="K10" s="33"/>
      <c r="L10" s="34"/>
    </row>
    <row r="11" spans="1:12" s="32" customFormat="1" ht="13.5" x14ac:dyDescent="0.25">
      <c r="A11" s="35"/>
      <c r="B11" s="13" t="s">
        <v>12</v>
      </c>
      <c r="C11" s="13" t="s">
        <v>5</v>
      </c>
      <c r="E11" s="13" t="s">
        <v>12</v>
      </c>
      <c r="J11" s="33"/>
      <c r="K11" s="33"/>
      <c r="L11" s="34"/>
    </row>
    <row r="12" spans="1:12" s="32" customFormat="1" ht="13.5" x14ac:dyDescent="0.25">
      <c r="A12" s="35" t="s">
        <v>13</v>
      </c>
      <c r="B12" s="33" t="s">
        <v>562</v>
      </c>
      <c r="C12" s="33">
        <v>3.3333333333333333E-2</v>
      </c>
      <c r="E12" s="33">
        <f>(B12+C12)</f>
        <v>0.75972222222222219</v>
      </c>
      <c r="J12" s="33"/>
      <c r="K12" s="33"/>
      <c r="L12" s="34"/>
    </row>
    <row r="13" spans="1:12" s="32" customFormat="1" ht="13.5" x14ac:dyDescent="0.25">
      <c r="A13" s="35" t="s">
        <v>14</v>
      </c>
      <c r="B13" s="33" t="s">
        <v>563</v>
      </c>
      <c r="C13" s="33">
        <v>3.3333333333333333E-2</v>
      </c>
      <c r="E13" s="33">
        <f t="shared" ref="E13:E16" si="1">(B13+C13)</f>
        <v>0.76249999999999996</v>
      </c>
      <c r="J13" s="33"/>
      <c r="K13" s="33"/>
      <c r="L13" s="34"/>
    </row>
    <row r="14" spans="1:12" s="32" customFormat="1" ht="13.5" x14ac:dyDescent="0.25">
      <c r="A14" s="35" t="s">
        <v>15</v>
      </c>
      <c r="B14" s="33" t="s">
        <v>564</v>
      </c>
      <c r="C14" s="33">
        <v>3.3333333333333333E-2</v>
      </c>
      <c r="E14" s="33">
        <f t="shared" si="1"/>
        <v>0.76874999999999993</v>
      </c>
      <c r="J14" s="33"/>
      <c r="K14" s="33"/>
      <c r="L14" s="34"/>
    </row>
    <row r="15" spans="1:12" s="32" customFormat="1" ht="13.5" x14ac:dyDescent="0.25">
      <c r="A15" s="35" t="s">
        <v>16</v>
      </c>
      <c r="B15" s="33" t="s">
        <v>565</v>
      </c>
      <c r="C15" s="33">
        <v>3.3333333333333333E-2</v>
      </c>
      <c r="E15" s="33">
        <f t="shared" si="1"/>
        <v>0.77777777777777779</v>
      </c>
      <c r="J15" s="33"/>
      <c r="K15" s="33"/>
      <c r="L15" s="34"/>
    </row>
    <row r="16" spans="1:12" s="32" customFormat="1" ht="13.5" x14ac:dyDescent="0.25">
      <c r="A16" s="35" t="s">
        <v>17</v>
      </c>
      <c r="B16" s="33" t="s">
        <v>566</v>
      </c>
      <c r="C16" s="33">
        <v>3.3333333333333333E-2</v>
      </c>
      <c r="E16" s="33">
        <f t="shared" si="1"/>
        <v>0.8256944444444444</v>
      </c>
      <c r="J16" s="33"/>
      <c r="K16" s="33"/>
      <c r="L16" s="34"/>
    </row>
    <row r="17" spans="1:12" s="32" customFormat="1" ht="13.5" x14ac:dyDescent="0.25">
      <c r="A17" s="35"/>
      <c r="G17" s="32" t="s">
        <v>1</v>
      </c>
      <c r="J17" s="33"/>
      <c r="K17" s="33"/>
      <c r="L17" s="34"/>
    </row>
    <row r="18" spans="1:12" s="32" customFormat="1" ht="13.5" x14ac:dyDescent="0.25">
      <c r="A18" s="35"/>
      <c r="J18" s="33"/>
      <c r="K18" s="33"/>
      <c r="L18" s="34"/>
    </row>
    <row r="19" spans="1:12" ht="21" x14ac:dyDescent="0.35">
      <c r="A19" s="1" t="s">
        <v>582</v>
      </c>
      <c r="J19" s="2"/>
      <c r="K19" s="2"/>
      <c r="L19" s="3"/>
    </row>
    <row r="20" spans="1:12" ht="19.5" x14ac:dyDescent="0.35">
      <c r="A20" s="4" t="s">
        <v>1</v>
      </c>
      <c r="J20" s="2"/>
      <c r="K20" s="2"/>
      <c r="L20" s="3"/>
    </row>
    <row r="21" spans="1:12" s="20" customFormat="1" ht="13.5" x14ac:dyDescent="0.25">
      <c r="A21" s="5"/>
      <c r="B21" s="6"/>
      <c r="C21" s="6"/>
      <c r="D21" s="6"/>
      <c r="E21" s="7" t="s">
        <v>2</v>
      </c>
      <c r="F21" s="7" t="s">
        <v>3</v>
      </c>
      <c r="G21" s="8"/>
      <c r="H21" s="6"/>
      <c r="I21" s="6"/>
      <c r="J21" s="10"/>
      <c r="K21" s="10"/>
      <c r="L21" s="26"/>
    </row>
    <row r="22" spans="1:12" s="20" customFormat="1" ht="13.5" x14ac:dyDescent="0.25">
      <c r="A22" s="6"/>
      <c r="B22" s="7" t="s">
        <v>572</v>
      </c>
      <c r="C22" s="6"/>
      <c r="D22" s="6"/>
      <c r="E22" s="13" t="s">
        <v>4</v>
      </c>
      <c r="F22" s="13" t="s">
        <v>4</v>
      </c>
      <c r="G22" s="13" t="s">
        <v>5</v>
      </c>
      <c r="H22" s="6"/>
      <c r="I22" s="6"/>
      <c r="J22" s="14"/>
      <c r="K22" s="14"/>
      <c r="L22" s="26"/>
    </row>
    <row r="23" spans="1:12" s="32" customFormat="1" ht="13.5" x14ac:dyDescent="0.25">
      <c r="A23" s="63">
        <v>2022</v>
      </c>
      <c r="B23" s="108">
        <v>70</v>
      </c>
      <c r="E23" s="33">
        <v>68.214583333333337</v>
      </c>
      <c r="F23" s="33">
        <v>65.335416666666674</v>
      </c>
      <c r="G23" s="78">
        <f t="shared" ref="G23:G24" si="2">(E23-F23)</f>
        <v>2.8791666666666629</v>
      </c>
      <c r="J23" s="33"/>
      <c r="K23" s="33"/>
      <c r="L23" s="34"/>
    </row>
    <row r="24" spans="1:12" s="32" customFormat="1" ht="14.25" thickBot="1" x14ac:dyDescent="0.3">
      <c r="A24" s="35"/>
      <c r="B24" s="39">
        <f>SUM(B23:B23)</f>
        <v>70</v>
      </c>
      <c r="E24" s="37">
        <f>SUM(E23:E23)</f>
        <v>68.214583333333337</v>
      </c>
      <c r="F24" s="37">
        <f>SUM(F23:F23)</f>
        <v>65.335416666666674</v>
      </c>
      <c r="G24" s="62">
        <f t="shared" si="2"/>
        <v>2.8791666666666629</v>
      </c>
      <c r="H24" s="55"/>
      <c r="J24" s="33"/>
      <c r="K24" s="33"/>
      <c r="L24" s="34"/>
    </row>
    <row r="25" spans="1:12" s="32" customFormat="1" ht="14.25" thickTop="1" x14ac:dyDescent="0.25">
      <c r="A25" s="35"/>
      <c r="E25" s="55"/>
      <c r="F25" s="55"/>
      <c r="G25" s="55"/>
      <c r="J25" s="33"/>
      <c r="K25" s="33"/>
      <c r="L25" s="34"/>
    </row>
    <row r="26" spans="1:12" s="32" customFormat="1" ht="14.25" thickBot="1" x14ac:dyDescent="0.3">
      <c r="A26" s="35" t="s">
        <v>574</v>
      </c>
      <c r="E26" s="55"/>
      <c r="F26" s="55"/>
      <c r="G26" s="81">
        <f>(G24)/B24</f>
        <v>4.1130952380952324E-2</v>
      </c>
      <c r="J26" s="33"/>
      <c r="K26" s="33"/>
      <c r="L26" s="34"/>
    </row>
    <row r="27" spans="1:12" s="32" customFormat="1" ht="14.25" thickTop="1" x14ac:dyDescent="0.25">
      <c r="A27" s="35"/>
      <c r="J27" s="33"/>
      <c r="K27" s="33"/>
      <c r="L27" s="34"/>
    </row>
    <row r="28" spans="1:12" s="32" customFormat="1" ht="13.5" x14ac:dyDescent="0.25">
      <c r="A28" s="35"/>
      <c r="B28" s="13" t="s">
        <v>10</v>
      </c>
      <c r="E28" s="39" t="s">
        <v>584</v>
      </c>
      <c r="J28" s="33"/>
      <c r="K28" s="33"/>
      <c r="L28" s="34"/>
    </row>
    <row r="29" spans="1:12" s="32" customFormat="1" ht="13.5" x14ac:dyDescent="0.25">
      <c r="A29" s="35"/>
      <c r="B29" s="13" t="s">
        <v>12</v>
      </c>
      <c r="C29" s="13" t="s">
        <v>5</v>
      </c>
      <c r="E29" s="13" t="s">
        <v>12</v>
      </c>
      <c r="J29" s="33"/>
      <c r="K29" s="33"/>
      <c r="L29" s="34"/>
    </row>
    <row r="30" spans="1:12" s="32" customFormat="1" ht="13.5" x14ac:dyDescent="0.25">
      <c r="A30" s="35" t="s">
        <v>13</v>
      </c>
      <c r="B30" s="33" t="s">
        <v>567</v>
      </c>
      <c r="C30" s="33">
        <v>4.0972222222222222E-2</v>
      </c>
      <c r="D30" s="55"/>
      <c r="E30" s="33">
        <f>(B30+C30)</f>
        <v>0.93472222222222212</v>
      </c>
      <c r="G30" s="55"/>
      <c r="I30" s="80"/>
      <c r="J30" s="33"/>
      <c r="K30" s="33"/>
      <c r="L30" s="34"/>
    </row>
    <row r="31" spans="1:12" s="32" customFormat="1" ht="13.5" x14ac:dyDescent="0.25">
      <c r="A31" s="35" t="s">
        <v>14</v>
      </c>
      <c r="B31" s="33" t="s">
        <v>568</v>
      </c>
      <c r="C31" s="33">
        <v>4.0972222222222222E-2</v>
      </c>
      <c r="D31" s="55"/>
      <c r="E31" s="33">
        <f t="shared" ref="E31:E34" si="3">(B31+C31)</f>
        <v>0.92986111111111103</v>
      </c>
      <c r="J31" s="33"/>
      <c r="K31" s="33"/>
      <c r="L31" s="34"/>
    </row>
    <row r="32" spans="1:12" s="32" customFormat="1" ht="13.5" x14ac:dyDescent="0.25">
      <c r="A32" s="35" t="s">
        <v>15</v>
      </c>
      <c r="B32" s="33" t="s">
        <v>569</v>
      </c>
      <c r="C32" s="33">
        <v>4.0972222222222222E-2</v>
      </c>
      <c r="D32" s="55"/>
      <c r="E32" s="33">
        <f t="shared" si="3"/>
        <v>0.94513888888888886</v>
      </c>
      <c r="J32" s="33"/>
      <c r="K32" s="33"/>
      <c r="L32" s="34"/>
    </row>
    <row r="33" spans="1:15" s="32" customFormat="1" ht="13.5" x14ac:dyDescent="0.25">
      <c r="A33" s="35" t="s">
        <v>16</v>
      </c>
      <c r="B33" s="33" t="s">
        <v>570</v>
      </c>
      <c r="C33" s="33">
        <v>4.0972222222222222E-2</v>
      </c>
      <c r="D33" s="55"/>
      <c r="E33" s="33">
        <f t="shared" si="3"/>
        <v>0.96736111111111112</v>
      </c>
      <c r="J33" s="33"/>
      <c r="K33" s="33"/>
      <c r="L33" s="34"/>
    </row>
    <row r="34" spans="1:15" s="32" customFormat="1" ht="13.5" x14ac:dyDescent="0.25">
      <c r="A34" s="35" t="s">
        <v>17</v>
      </c>
      <c r="B34" s="33" t="s">
        <v>571</v>
      </c>
      <c r="C34" s="33">
        <v>4.0972222222222222E-2</v>
      </c>
      <c r="D34" s="55"/>
      <c r="E34" s="33">
        <f t="shared" si="3"/>
        <v>1.0069444444444444</v>
      </c>
      <c r="J34" s="33"/>
      <c r="K34" s="33"/>
      <c r="L34" s="34"/>
    </row>
    <row r="35" spans="1:15" x14ac:dyDescent="0.25">
      <c r="A35" s="15"/>
      <c r="J35" s="2"/>
      <c r="K35" s="2"/>
      <c r="L35" s="3"/>
    </row>
    <row r="36" spans="1:15" ht="16.5" thickBot="1" x14ac:dyDescent="0.3">
      <c r="A36" s="16"/>
      <c r="B36" s="17"/>
      <c r="C36" s="17"/>
      <c r="D36" s="17"/>
      <c r="E36" s="17"/>
      <c r="F36" s="17"/>
      <c r="G36" s="17"/>
      <c r="H36" s="17"/>
      <c r="I36" s="17"/>
      <c r="J36" s="18"/>
      <c r="K36" s="2"/>
      <c r="L36" s="3"/>
    </row>
    <row r="37" spans="1:15" x14ac:dyDescent="0.25">
      <c r="A37" s="15"/>
      <c r="J37" s="2"/>
      <c r="K37" s="2"/>
      <c r="L37" s="3"/>
    </row>
    <row r="38" spans="1:15" ht="19.5" x14ac:dyDescent="0.35">
      <c r="A38" s="19" t="s">
        <v>585</v>
      </c>
    </row>
    <row r="39" spans="1:15" x14ac:dyDescent="0.25">
      <c r="A39" s="5"/>
      <c r="B39" s="6"/>
      <c r="C39" s="6"/>
      <c r="D39" s="6"/>
      <c r="E39" s="7" t="s">
        <v>33</v>
      </c>
      <c r="F39" s="7" t="s">
        <v>3</v>
      </c>
      <c r="G39" s="8"/>
      <c r="H39" s="6"/>
      <c r="O39" s="53"/>
    </row>
    <row r="40" spans="1:15" x14ac:dyDescent="0.25">
      <c r="A40" s="6"/>
      <c r="B40" s="6" t="s">
        <v>572</v>
      </c>
      <c r="C40" s="6"/>
      <c r="D40" s="6"/>
      <c r="E40" s="13" t="s">
        <v>4</v>
      </c>
      <c r="F40" s="13" t="s">
        <v>4</v>
      </c>
      <c r="G40" s="13" t="s">
        <v>5</v>
      </c>
      <c r="H40" s="13" t="s">
        <v>586</v>
      </c>
    </row>
    <row r="41" spans="1:15" x14ac:dyDescent="0.25">
      <c r="A41" s="20" t="s">
        <v>23</v>
      </c>
      <c r="B41" s="7">
        <v>27</v>
      </c>
      <c r="C41" s="6"/>
      <c r="D41" s="20"/>
      <c r="E41" s="112">
        <v>21.574999999999999</v>
      </c>
      <c r="F41" s="112">
        <v>20.787499999999998</v>
      </c>
      <c r="G41" s="112">
        <v>0.78750000000000142</v>
      </c>
      <c r="H41" s="111">
        <f>G41/B41</f>
        <v>2.9166666666666719E-2</v>
      </c>
      <c r="N41" s="109"/>
    </row>
    <row r="42" spans="1:15" x14ac:dyDescent="0.25">
      <c r="A42" s="20" t="s">
        <v>26</v>
      </c>
      <c r="B42" s="7">
        <v>7</v>
      </c>
      <c r="C42" s="6"/>
      <c r="D42" s="20"/>
      <c r="E42" s="112">
        <v>5.1895833333333332</v>
      </c>
      <c r="F42" s="112">
        <v>5.0083333333333329</v>
      </c>
      <c r="G42" s="112">
        <v>0.18125000000000036</v>
      </c>
      <c r="H42" s="111">
        <f t="shared" ref="H42:H46" si="4">G42/B42</f>
        <v>2.5892857142857193E-2</v>
      </c>
      <c r="N42" s="109"/>
    </row>
    <row r="43" spans="1:15" x14ac:dyDescent="0.25">
      <c r="A43" s="20" t="s">
        <v>27</v>
      </c>
      <c r="B43" s="39">
        <v>21</v>
      </c>
      <c r="C43" s="6"/>
      <c r="D43" s="20"/>
      <c r="E43" s="112">
        <v>17.004861111111111</v>
      </c>
      <c r="F43" s="112">
        <v>16.433333333333334</v>
      </c>
      <c r="G43" s="112">
        <v>0.57152777777777786</v>
      </c>
      <c r="H43" s="111">
        <f t="shared" si="4"/>
        <v>2.7215608465608471E-2</v>
      </c>
      <c r="J43" s="53"/>
      <c r="K43" s="53"/>
      <c r="N43" s="109"/>
    </row>
    <row r="44" spans="1:15" x14ac:dyDescent="0.25">
      <c r="A44" s="20" t="s">
        <v>28</v>
      </c>
      <c r="B44" s="39">
        <v>26</v>
      </c>
      <c r="C44" s="6"/>
      <c r="D44" s="20"/>
      <c r="E44" s="112">
        <v>20.372916666666665</v>
      </c>
      <c r="F44" s="112">
        <v>19.284722222222225</v>
      </c>
      <c r="G44" s="112">
        <v>1.08819444444444</v>
      </c>
      <c r="H44" s="111">
        <f t="shared" si="4"/>
        <v>4.1853632478632309E-2</v>
      </c>
      <c r="J44" s="53"/>
      <c r="K44" s="53"/>
    </row>
    <row r="45" spans="1:15" x14ac:dyDescent="0.25">
      <c r="A45" s="20" t="s">
        <v>29</v>
      </c>
      <c r="B45" s="108">
        <v>22</v>
      </c>
      <c r="C45" s="6"/>
      <c r="D45" s="20"/>
      <c r="E45" s="112">
        <v>17.745138888888889</v>
      </c>
      <c r="F45" s="112">
        <v>16.886805555555558</v>
      </c>
      <c r="G45" s="113">
        <v>0.85833333333333073</v>
      </c>
      <c r="H45" s="114">
        <f t="shared" si="4"/>
        <v>3.9015151515151399E-2</v>
      </c>
    </row>
    <row r="46" spans="1:15" ht="16.5" thickBot="1" x14ac:dyDescent="0.3">
      <c r="A46" s="20" t="s">
        <v>31</v>
      </c>
      <c r="B46" s="39">
        <f>SUM(B41:B45)</f>
        <v>103</v>
      </c>
      <c r="C46" s="6"/>
      <c r="D46" s="20"/>
      <c r="E46" s="29">
        <f>SUM(E41:E45)</f>
        <v>81.887500000000003</v>
      </c>
      <c r="F46" s="29">
        <f>SUM(F41:F45)</f>
        <v>78.40069444444444</v>
      </c>
      <c r="G46" s="83">
        <f t="shared" ref="G46" si="5">E46-F46</f>
        <v>3.4868055555555628</v>
      </c>
      <c r="H46" s="115">
        <f t="shared" si="4"/>
        <v>3.3852481121898668E-2</v>
      </c>
      <c r="J46" s="53"/>
      <c r="K46" s="53"/>
    </row>
    <row r="47" spans="1:15" ht="17.25" thickTop="1" thickBot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50" spans="1:10" ht="19.5" x14ac:dyDescent="0.35">
      <c r="A50" s="19" t="s">
        <v>587</v>
      </c>
    </row>
    <row r="51" spans="1:10" x14ac:dyDescent="0.25">
      <c r="A51" s="5"/>
      <c r="B51" s="6"/>
      <c r="C51" s="6"/>
      <c r="D51" s="6"/>
      <c r="E51" s="7" t="s">
        <v>33</v>
      </c>
      <c r="F51" s="7" t="s">
        <v>3</v>
      </c>
      <c r="G51" s="8"/>
      <c r="H51" s="6"/>
    </row>
    <row r="52" spans="1:10" x14ac:dyDescent="0.25">
      <c r="A52" s="6"/>
      <c r="B52" s="6"/>
      <c r="C52" s="6"/>
      <c r="D52" s="6"/>
      <c r="E52" s="13" t="s">
        <v>4</v>
      </c>
      <c r="F52" s="13" t="s">
        <v>4</v>
      </c>
      <c r="G52" s="13" t="s">
        <v>5</v>
      </c>
      <c r="H52" s="6"/>
    </row>
    <row r="53" spans="1:10" x14ac:dyDescent="0.25">
      <c r="A53" s="20" t="s">
        <v>23</v>
      </c>
      <c r="B53" s="7">
        <v>22</v>
      </c>
      <c r="C53" s="6"/>
      <c r="D53" s="20"/>
      <c r="E53" s="112">
        <v>20.716666666666665</v>
      </c>
      <c r="F53" s="112">
        <v>19.813194444444445</v>
      </c>
      <c r="G53" s="112">
        <f>(E53-F53)</f>
        <v>0.90347222222222001</v>
      </c>
      <c r="H53" s="111">
        <f>G53/B53</f>
        <v>4.1066919191919092E-2</v>
      </c>
    </row>
    <row r="54" spans="1:10" x14ac:dyDescent="0.25">
      <c r="A54" s="20" t="s">
        <v>26</v>
      </c>
      <c r="B54" s="7">
        <v>7</v>
      </c>
      <c r="C54" s="6"/>
      <c r="D54" s="20"/>
      <c r="E54" s="112">
        <v>7.2701388888888889</v>
      </c>
      <c r="F54" s="112">
        <v>6.8104166666666677</v>
      </c>
      <c r="G54" s="112">
        <f t="shared" ref="G54:G57" si="6">(E54-F54)</f>
        <v>0.45972222222222126</v>
      </c>
      <c r="H54" s="111">
        <f t="shared" ref="H54:H58" si="7">G54/B54</f>
        <v>6.5674603174603038E-2</v>
      </c>
    </row>
    <row r="55" spans="1:10" x14ac:dyDescent="0.25">
      <c r="A55" s="20" t="s">
        <v>27</v>
      </c>
      <c r="B55" s="39">
        <v>15</v>
      </c>
      <c r="C55" s="6"/>
      <c r="D55" s="20"/>
      <c r="E55" s="112">
        <v>15.62777777777778</v>
      </c>
      <c r="F55" s="112">
        <v>15.141666666666666</v>
      </c>
      <c r="G55" s="112">
        <f t="shared" si="6"/>
        <v>0.48611111111111427</v>
      </c>
      <c r="H55" s="111">
        <f t="shared" si="7"/>
        <v>3.2407407407407621E-2</v>
      </c>
      <c r="J55" s="53"/>
    </row>
    <row r="56" spans="1:10" x14ac:dyDescent="0.25">
      <c r="A56" s="20" t="s">
        <v>28</v>
      </c>
      <c r="B56" s="39">
        <v>17</v>
      </c>
      <c r="C56" s="6"/>
      <c r="D56" s="20"/>
      <c r="E56" s="112">
        <v>16.128472222222221</v>
      </c>
      <c r="F56" s="112">
        <v>15.423611111111111</v>
      </c>
      <c r="G56" s="112">
        <f t="shared" si="6"/>
        <v>0.70486111111111072</v>
      </c>
      <c r="H56" s="111">
        <f t="shared" si="7"/>
        <v>4.1462418300653572E-2</v>
      </c>
      <c r="J56" s="53"/>
    </row>
    <row r="57" spans="1:10" x14ac:dyDescent="0.25">
      <c r="A57" s="20" t="s">
        <v>29</v>
      </c>
      <c r="B57" s="108">
        <v>9</v>
      </c>
      <c r="C57" s="6"/>
      <c r="D57" s="20"/>
      <c r="E57" s="112">
        <v>8.4715277777777782</v>
      </c>
      <c r="F57" s="112">
        <v>8.1465277777777789</v>
      </c>
      <c r="G57" s="113">
        <f t="shared" si="6"/>
        <v>0.32499999999999929</v>
      </c>
      <c r="H57" s="114">
        <f t="shared" si="7"/>
        <v>3.6111111111111031E-2</v>
      </c>
    </row>
    <row r="58" spans="1:10" ht="16.5" thickBot="1" x14ac:dyDescent="0.3">
      <c r="A58" s="20" t="s">
        <v>31</v>
      </c>
      <c r="B58" s="39">
        <f>SUM(B53:B57)</f>
        <v>70</v>
      </c>
      <c r="C58" s="6"/>
      <c r="D58" s="20"/>
      <c r="E58" s="29">
        <f>SUM(E53:E57)</f>
        <v>68.214583333333337</v>
      </c>
      <c r="F58" s="29">
        <f>SUM(F53:F57)</f>
        <v>65.335416666666674</v>
      </c>
      <c r="G58" s="83">
        <f t="shared" ref="G58" si="8">E58-F58</f>
        <v>2.8791666666666629</v>
      </c>
      <c r="H58" s="115">
        <f t="shared" si="7"/>
        <v>4.1130952380952324E-2</v>
      </c>
      <c r="J58" s="53"/>
    </row>
    <row r="59" spans="1:10" ht="16.5" thickTop="1" x14ac:dyDescent="0.25"/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Crystal</vt:lpstr>
      <vt:lpstr>Toro</vt:lpstr>
      <vt:lpstr>Pinto</vt:lpstr>
      <vt:lpstr>Palo Corona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 Filios</cp:lastModifiedBy>
  <dcterms:created xsi:type="dcterms:W3CDTF">2016-06-08T15:03:58Z</dcterms:created>
  <dcterms:modified xsi:type="dcterms:W3CDTF">2023-08-17T19:38:59Z</dcterms:modified>
</cp:coreProperties>
</file>